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1204" sheetId="9" r:id="rId1"/>
    <sheet name="91404" sheetId="10" r:id="rId2"/>
    <sheet name="Bilance P a V" sheetId="8" r:id="rId3"/>
  </sheets>
  <definedNames>
    <definedName name="_xlnm.Print_Area" localSheetId="1">'91404'!$A$1:$Z$79</definedName>
  </definedNames>
  <calcPr calcId="145621"/>
</workbook>
</file>

<file path=xl/calcChain.xml><?xml version="1.0" encoding="utf-8"?>
<calcChain xmlns="http://schemas.openxmlformats.org/spreadsheetml/2006/main">
  <c r="K79" i="10" l="1"/>
  <c r="M79" i="10" s="1"/>
  <c r="O79" i="10" s="1"/>
  <c r="Q79" i="10" s="1"/>
  <c r="S79" i="10" s="1"/>
  <c r="U79" i="10" s="1"/>
  <c r="W79" i="10" s="1"/>
  <c r="Y79" i="10" s="1"/>
  <c r="I79" i="10"/>
  <c r="U78" i="10"/>
  <c r="W78" i="10" s="1"/>
  <c r="Y78" i="10" s="1"/>
  <c r="U77" i="10"/>
  <c r="W77" i="10" s="1"/>
  <c r="Y77" i="10" s="1"/>
  <c r="K77" i="10"/>
  <c r="M77" i="10" s="1"/>
  <c r="O77" i="10" s="1"/>
  <c r="Q77" i="10" s="1"/>
  <c r="S77" i="10" s="1"/>
  <c r="I77" i="10"/>
  <c r="T76" i="10"/>
  <c r="R76" i="10"/>
  <c r="R69" i="10" s="1"/>
  <c r="R9" i="10" s="1"/>
  <c r="I76" i="10"/>
  <c r="K76" i="10" s="1"/>
  <c r="M76" i="10" s="1"/>
  <c r="O76" i="10" s="1"/>
  <c r="Q76" i="10" s="1"/>
  <c r="H76" i="10"/>
  <c r="G76" i="10"/>
  <c r="Q75" i="10"/>
  <c r="S75" i="10" s="1"/>
  <c r="U75" i="10" s="1"/>
  <c r="W75" i="10" s="1"/>
  <c r="Y75" i="10" s="1"/>
  <c r="O75" i="10"/>
  <c r="I75" i="10"/>
  <c r="K75" i="10" s="1"/>
  <c r="M75" i="10" s="1"/>
  <c r="I74" i="10"/>
  <c r="K74" i="10" s="1"/>
  <c r="M74" i="10" s="1"/>
  <c r="O74" i="10" s="1"/>
  <c r="Q74" i="10" s="1"/>
  <c r="S74" i="10" s="1"/>
  <c r="U74" i="10" s="1"/>
  <c r="W74" i="10" s="1"/>
  <c r="Y74" i="10" s="1"/>
  <c r="U73" i="10"/>
  <c r="W73" i="10" s="1"/>
  <c r="Y73" i="10" s="1"/>
  <c r="K73" i="10"/>
  <c r="M73" i="10" s="1"/>
  <c r="O73" i="10" s="1"/>
  <c r="Q73" i="10" s="1"/>
  <c r="S73" i="10" s="1"/>
  <c r="I73" i="10"/>
  <c r="M72" i="10"/>
  <c r="O72" i="10" s="1"/>
  <c r="Q72" i="10" s="1"/>
  <c r="S72" i="10" s="1"/>
  <c r="U72" i="10" s="1"/>
  <c r="W72" i="10" s="1"/>
  <c r="Y72" i="10" s="1"/>
  <c r="K72" i="10"/>
  <c r="O71" i="10"/>
  <c r="Q71" i="10" s="1"/>
  <c r="S71" i="10" s="1"/>
  <c r="U71" i="10" s="1"/>
  <c r="W71" i="10" s="1"/>
  <c r="Y71" i="10" s="1"/>
  <c r="M71" i="10"/>
  <c r="K71" i="10"/>
  <c r="I71" i="10"/>
  <c r="P70" i="10"/>
  <c r="L70" i="10"/>
  <c r="L69" i="10" s="1"/>
  <c r="L9" i="10" s="1"/>
  <c r="J70" i="10"/>
  <c r="H70" i="10"/>
  <c r="H69" i="10" s="1"/>
  <c r="G70" i="10"/>
  <c r="J69" i="10"/>
  <c r="I68" i="10"/>
  <c r="K68" i="10" s="1"/>
  <c r="M68" i="10" s="1"/>
  <c r="O68" i="10" s="1"/>
  <c r="Q68" i="10" s="1"/>
  <c r="S68" i="10" s="1"/>
  <c r="U68" i="10" s="1"/>
  <c r="W68" i="10" s="1"/>
  <c r="Y68" i="10" s="1"/>
  <c r="Y67" i="10"/>
  <c r="I67" i="10"/>
  <c r="K67" i="10" s="1"/>
  <c r="M67" i="10" s="1"/>
  <c r="O67" i="10" s="1"/>
  <c r="Q67" i="10" s="1"/>
  <c r="S67" i="10" s="1"/>
  <c r="U67" i="10" s="1"/>
  <c r="W67" i="10" s="1"/>
  <c r="K66" i="10"/>
  <c r="M66" i="10" s="1"/>
  <c r="O66" i="10" s="1"/>
  <c r="Q66" i="10" s="1"/>
  <c r="S66" i="10" s="1"/>
  <c r="U66" i="10" s="1"/>
  <c r="W66" i="10" s="1"/>
  <c r="Y66" i="10" s="1"/>
  <c r="I66" i="10"/>
  <c r="O65" i="10"/>
  <c r="Q65" i="10" s="1"/>
  <c r="S65" i="10" s="1"/>
  <c r="U65" i="10" s="1"/>
  <c r="W65" i="10" s="1"/>
  <c r="Y65" i="10" s="1"/>
  <c r="M65" i="10"/>
  <c r="G65" i="10"/>
  <c r="I65" i="10" s="1"/>
  <c r="K65" i="10" s="1"/>
  <c r="I64" i="10"/>
  <c r="K64" i="10" s="1"/>
  <c r="M64" i="10" s="1"/>
  <c r="O64" i="10" s="1"/>
  <c r="Q64" i="10" s="1"/>
  <c r="S64" i="10" s="1"/>
  <c r="U64" i="10" s="1"/>
  <c r="W64" i="10" s="1"/>
  <c r="Y64" i="10" s="1"/>
  <c r="U63" i="10"/>
  <c r="W63" i="10" s="1"/>
  <c r="Y63" i="10" s="1"/>
  <c r="K63" i="10"/>
  <c r="M63" i="10" s="1"/>
  <c r="O63" i="10" s="1"/>
  <c r="Q63" i="10" s="1"/>
  <c r="S63" i="10" s="1"/>
  <c r="I63" i="10"/>
  <c r="M62" i="10"/>
  <c r="O62" i="10" s="1"/>
  <c r="Q62" i="10" s="1"/>
  <c r="S62" i="10" s="1"/>
  <c r="U62" i="10" s="1"/>
  <c r="W62" i="10" s="1"/>
  <c r="Y62" i="10" s="1"/>
  <c r="K62" i="10"/>
  <c r="I62" i="10"/>
  <c r="I61" i="10"/>
  <c r="K61" i="10" s="1"/>
  <c r="M61" i="10" s="1"/>
  <c r="O61" i="10" s="1"/>
  <c r="Q61" i="10" s="1"/>
  <c r="S61" i="10" s="1"/>
  <c r="U61" i="10" s="1"/>
  <c r="W61" i="10" s="1"/>
  <c r="Y61" i="10" s="1"/>
  <c r="Y60" i="10"/>
  <c r="I60" i="10"/>
  <c r="K60" i="10" s="1"/>
  <c r="M60" i="10" s="1"/>
  <c r="O60" i="10" s="1"/>
  <c r="Q60" i="10" s="1"/>
  <c r="S60" i="10" s="1"/>
  <c r="U60" i="10" s="1"/>
  <c r="W60" i="10" s="1"/>
  <c r="G60" i="10"/>
  <c r="O59" i="10"/>
  <c r="Q59" i="10" s="1"/>
  <c r="S59" i="10" s="1"/>
  <c r="U59" i="10" s="1"/>
  <c r="W59" i="10" s="1"/>
  <c r="Y59" i="10" s="1"/>
  <c r="M59" i="10"/>
  <c r="K59" i="10"/>
  <c r="I59" i="10"/>
  <c r="Y58" i="10"/>
  <c r="O58" i="10"/>
  <c r="Q58" i="10" s="1"/>
  <c r="S58" i="10" s="1"/>
  <c r="U58" i="10" s="1"/>
  <c r="W58" i="10" s="1"/>
  <c r="G58" i="10"/>
  <c r="I58" i="10" s="1"/>
  <c r="K58" i="10" s="1"/>
  <c r="M58" i="10" s="1"/>
  <c r="M57" i="10"/>
  <c r="O57" i="10" s="1"/>
  <c r="Q57" i="10" s="1"/>
  <c r="S57" i="10" s="1"/>
  <c r="U57" i="10" s="1"/>
  <c r="W57" i="10" s="1"/>
  <c r="Y57" i="10" s="1"/>
  <c r="K57" i="10"/>
  <c r="I57" i="10"/>
  <c r="K56" i="10"/>
  <c r="M56" i="10" s="1"/>
  <c r="O56" i="10" s="1"/>
  <c r="Q56" i="10" s="1"/>
  <c r="S56" i="10" s="1"/>
  <c r="U56" i="10" s="1"/>
  <c r="W56" i="10" s="1"/>
  <c r="Y56" i="10" s="1"/>
  <c r="G56" i="10"/>
  <c r="I56" i="10" s="1"/>
  <c r="I55" i="10"/>
  <c r="K55" i="10" s="1"/>
  <c r="M55" i="10" s="1"/>
  <c r="O55" i="10" s="1"/>
  <c r="Q55" i="10" s="1"/>
  <c r="S55" i="10" s="1"/>
  <c r="U55" i="10" s="1"/>
  <c r="W55" i="10" s="1"/>
  <c r="Y55" i="10" s="1"/>
  <c r="Q54" i="10"/>
  <c r="S54" i="10" s="1"/>
  <c r="U54" i="10" s="1"/>
  <c r="W54" i="10" s="1"/>
  <c r="Y54" i="10" s="1"/>
  <c r="I54" i="10"/>
  <c r="K54" i="10" s="1"/>
  <c r="M54" i="10" s="1"/>
  <c r="O54" i="10" s="1"/>
  <c r="M53" i="10"/>
  <c r="O53" i="10" s="1"/>
  <c r="Q53" i="10" s="1"/>
  <c r="S53" i="10" s="1"/>
  <c r="U53" i="10" s="1"/>
  <c r="W53" i="10" s="1"/>
  <c r="Y53" i="10" s="1"/>
  <c r="K53" i="10"/>
  <c r="I53" i="10"/>
  <c r="M52" i="10"/>
  <c r="O52" i="10" s="1"/>
  <c r="Q52" i="10" s="1"/>
  <c r="S52" i="10" s="1"/>
  <c r="U52" i="10" s="1"/>
  <c r="W52" i="10" s="1"/>
  <c r="Y52" i="10" s="1"/>
  <c r="I52" i="10"/>
  <c r="K52" i="10" s="1"/>
  <c r="G52" i="10"/>
  <c r="Y50" i="10"/>
  <c r="X49" i="10"/>
  <c r="O48" i="10"/>
  <c r="Q48" i="10" s="1"/>
  <c r="S48" i="10" s="1"/>
  <c r="U48" i="10" s="1"/>
  <c r="W48" i="10" s="1"/>
  <c r="Y48" i="10" s="1"/>
  <c r="M48" i="10"/>
  <c r="K48" i="10"/>
  <c r="I48" i="10"/>
  <c r="G47" i="10"/>
  <c r="I47" i="10" s="1"/>
  <c r="K47" i="10" s="1"/>
  <c r="M47" i="10" s="1"/>
  <c r="O47" i="10" s="1"/>
  <c r="Q47" i="10" s="1"/>
  <c r="S47" i="10" s="1"/>
  <c r="U47" i="10" s="1"/>
  <c r="W47" i="10" s="1"/>
  <c r="Y47" i="10" s="1"/>
  <c r="Y46" i="10"/>
  <c r="M46" i="10"/>
  <c r="O46" i="10" s="1"/>
  <c r="Q46" i="10" s="1"/>
  <c r="S46" i="10" s="1"/>
  <c r="U46" i="10" s="1"/>
  <c r="W46" i="10" s="1"/>
  <c r="K46" i="10"/>
  <c r="I46" i="10"/>
  <c r="U45" i="10"/>
  <c r="W45" i="10" s="1"/>
  <c r="Y45" i="10" s="1"/>
  <c r="K45" i="10"/>
  <c r="M45" i="10" s="1"/>
  <c r="O45" i="10" s="1"/>
  <c r="Q45" i="10" s="1"/>
  <c r="S45" i="10" s="1"/>
  <c r="I45" i="10"/>
  <c r="U44" i="10"/>
  <c r="W44" i="10" s="1"/>
  <c r="Y44" i="10" s="1"/>
  <c r="Q44" i="10"/>
  <c r="S44" i="10" s="1"/>
  <c r="O44" i="10"/>
  <c r="K43" i="10"/>
  <c r="M43" i="10" s="1"/>
  <c r="O43" i="10" s="1"/>
  <c r="Q43" i="10" s="1"/>
  <c r="S43" i="10" s="1"/>
  <c r="U43" i="10" s="1"/>
  <c r="W43" i="10" s="1"/>
  <c r="Y43" i="10" s="1"/>
  <c r="I43" i="10"/>
  <c r="K42" i="10"/>
  <c r="M42" i="10" s="1"/>
  <c r="O42" i="10" s="1"/>
  <c r="Q42" i="10" s="1"/>
  <c r="S42" i="10" s="1"/>
  <c r="U42" i="10" s="1"/>
  <c r="W42" i="10" s="1"/>
  <c r="Y42" i="10" s="1"/>
  <c r="I42" i="10"/>
  <c r="Q41" i="10"/>
  <c r="S41" i="10" s="1"/>
  <c r="U41" i="10" s="1"/>
  <c r="W41" i="10" s="1"/>
  <c r="Y41" i="10" s="1"/>
  <c r="N41" i="10"/>
  <c r="I41" i="10"/>
  <c r="K41" i="10" s="1"/>
  <c r="M41" i="10" s="1"/>
  <c r="O41" i="10" s="1"/>
  <c r="G41" i="10"/>
  <c r="S40" i="10"/>
  <c r="U40" i="10" s="1"/>
  <c r="W40" i="10" s="1"/>
  <c r="Y40" i="10" s="1"/>
  <c r="K40" i="10"/>
  <c r="M40" i="10" s="1"/>
  <c r="O40" i="10" s="1"/>
  <c r="Q40" i="10" s="1"/>
  <c r="I40" i="10"/>
  <c r="Q39" i="10"/>
  <c r="S39" i="10" s="1"/>
  <c r="U39" i="10" s="1"/>
  <c r="W39" i="10" s="1"/>
  <c r="Y39" i="10" s="1"/>
  <c r="G39" i="10"/>
  <c r="I39" i="10" s="1"/>
  <c r="K39" i="10" s="1"/>
  <c r="M39" i="10" s="1"/>
  <c r="O39" i="10" s="1"/>
  <c r="I38" i="10"/>
  <c r="K38" i="10" s="1"/>
  <c r="M38" i="10" s="1"/>
  <c r="O38" i="10" s="1"/>
  <c r="Q38" i="10" s="1"/>
  <c r="S38" i="10" s="1"/>
  <c r="U38" i="10" s="1"/>
  <c r="W38" i="10" s="1"/>
  <c r="Y38" i="10" s="1"/>
  <c r="Y37" i="10"/>
  <c r="S37" i="10"/>
  <c r="U37" i="10" s="1"/>
  <c r="W37" i="10" s="1"/>
  <c r="S36" i="10"/>
  <c r="U36" i="10" s="1"/>
  <c r="W36" i="10" s="1"/>
  <c r="Y36" i="10" s="1"/>
  <c r="R35" i="10"/>
  <c r="K35" i="10"/>
  <c r="M35" i="10" s="1"/>
  <c r="O35" i="10" s="1"/>
  <c r="Q35" i="10" s="1"/>
  <c r="S35" i="10" s="1"/>
  <c r="U35" i="10" s="1"/>
  <c r="W35" i="10" s="1"/>
  <c r="Y35" i="10" s="1"/>
  <c r="I35" i="10"/>
  <c r="G35" i="10"/>
  <c r="I34" i="10"/>
  <c r="K34" i="10" s="1"/>
  <c r="M34" i="10" s="1"/>
  <c r="O34" i="10" s="1"/>
  <c r="Q34" i="10" s="1"/>
  <c r="S34" i="10" s="1"/>
  <c r="U34" i="10" s="1"/>
  <c r="W34" i="10" s="1"/>
  <c r="Y34" i="10" s="1"/>
  <c r="I33" i="10"/>
  <c r="K33" i="10" s="1"/>
  <c r="M33" i="10" s="1"/>
  <c r="O33" i="10" s="1"/>
  <c r="Q33" i="10" s="1"/>
  <c r="S33" i="10" s="1"/>
  <c r="U33" i="10" s="1"/>
  <c r="W33" i="10" s="1"/>
  <c r="Y33" i="10" s="1"/>
  <c r="K32" i="10"/>
  <c r="M32" i="10" s="1"/>
  <c r="O32" i="10" s="1"/>
  <c r="Q32" i="10" s="1"/>
  <c r="S32" i="10" s="1"/>
  <c r="U32" i="10" s="1"/>
  <c r="W32" i="10" s="1"/>
  <c r="Y32" i="10" s="1"/>
  <c r="I32" i="10"/>
  <c r="G31" i="10"/>
  <c r="I29" i="10"/>
  <c r="K29" i="10" s="1"/>
  <c r="M29" i="10" s="1"/>
  <c r="O29" i="10" s="1"/>
  <c r="Q29" i="10" s="1"/>
  <c r="S29" i="10" s="1"/>
  <c r="U29" i="10" s="1"/>
  <c r="W29" i="10" s="1"/>
  <c r="Y29" i="10" s="1"/>
  <c r="K28" i="10"/>
  <c r="M28" i="10" s="1"/>
  <c r="O28" i="10" s="1"/>
  <c r="Q28" i="10" s="1"/>
  <c r="S28" i="10" s="1"/>
  <c r="U28" i="10" s="1"/>
  <c r="W28" i="10" s="1"/>
  <c r="Y28" i="10" s="1"/>
  <c r="I28" i="10"/>
  <c r="M27" i="10"/>
  <c r="O27" i="10" s="1"/>
  <c r="Q27" i="10" s="1"/>
  <c r="S27" i="10" s="1"/>
  <c r="U27" i="10" s="1"/>
  <c r="W27" i="10" s="1"/>
  <c r="Y27" i="10" s="1"/>
  <c r="K27" i="10"/>
  <c r="I27" i="10"/>
  <c r="U26" i="10"/>
  <c r="W26" i="10" s="1"/>
  <c r="Y26" i="10" s="1"/>
  <c r="O26" i="10"/>
  <c r="Q26" i="10" s="1"/>
  <c r="S26" i="10" s="1"/>
  <c r="M26" i="10"/>
  <c r="K26" i="10"/>
  <c r="I26" i="10"/>
  <c r="O25" i="10"/>
  <c r="Q25" i="10" s="1"/>
  <c r="S25" i="10" s="1"/>
  <c r="U25" i="10" s="1"/>
  <c r="W25" i="10" s="1"/>
  <c r="Y25" i="10" s="1"/>
  <c r="I25" i="10"/>
  <c r="K25" i="10" s="1"/>
  <c r="M25" i="10" s="1"/>
  <c r="G25" i="10"/>
  <c r="S24" i="10"/>
  <c r="U24" i="10" s="1"/>
  <c r="W24" i="10" s="1"/>
  <c r="Y24" i="10" s="1"/>
  <c r="M24" i="10"/>
  <c r="O24" i="10" s="1"/>
  <c r="Q24" i="10" s="1"/>
  <c r="K24" i="10"/>
  <c r="I24" i="10"/>
  <c r="W23" i="10"/>
  <c r="Y23" i="10" s="1"/>
  <c r="V22" i="10"/>
  <c r="S22" i="10"/>
  <c r="U22" i="10" s="1"/>
  <c r="W22" i="10" s="1"/>
  <c r="Y22" i="10" s="1"/>
  <c r="M22" i="10"/>
  <c r="O22" i="10" s="1"/>
  <c r="Q22" i="10" s="1"/>
  <c r="K22" i="10"/>
  <c r="I22" i="10"/>
  <c r="G22" i="10"/>
  <c r="O21" i="10"/>
  <c r="Q21" i="10" s="1"/>
  <c r="S21" i="10" s="1"/>
  <c r="U21" i="10" s="1"/>
  <c r="W21" i="10" s="1"/>
  <c r="Y21" i="10" s="1"/>
  <c r="I21" i="10"/>
  <c r="K21" i="10" s="1"/>
  <c r="M21" i="10" s="1"/>
  <c r="Q20" i="10"/>
  <c r="S20" i="10" s="1"/>
  <c r="U20" i="10" s="1"/>
  <c r="W20" i="10" s="1"/>
  <c r="Y20" i="10" s="1"/>
  <c r="K20" i="10"/>
  <c r="M20" i="10" s="1"/>
  <c r="O20" i="10" s="1"/>
  <c r="I20" i="10"/>
  <c r="S19" i="10"/>
  <c r="U19" i="10" s="1"/>
  <c r="W19" i="10" s="1"/>
  <c r="Y19" i="10" s="1"/>
  <c r="M19" i="10"/>
  <c r="O19" i="10" s="1"/>
  <c r="Q19" i="10" s="1"/>
  <c r="K19" i="10"/>
  <c r="I19" i="10"/>
  <c r="M18" i="10"/>
  <c r="O18" i="10" s="1"/>
  <c r="Q18" i="10" s="1"/>
  <c r="S18" i="10" s="1"/>
  <c r="U18" i="10" s="1"/>
  <c r="W18" i="10" s="1"/>
  <c r="Y18" i="10" s="1"/>
  <c r="K18" i="10"/>
  <c r="I18" i="10"/>
  <c r="Q17" i="10"/>
  <c r="S17" i="10" s="1"/>
  <c r="U17" i="10" s="1"/>
  <c r="W17" i="10" s="1"/>
  <c r="Y17" i="10" s="1"/>
  <c r="O17" i="10"/>
  <c r="I17" i="10"/>
  <c r="K17" i="10" s="1"/>
  <c r="M17" i="10" s="1"/>
  <c r="I16" i="10"/>
  <c r="K16" i="10" s="1"/>
  <c r="M16" i="10" s="1"/>
  <c r="O16" i="10" s="1"/>
  <c r="Q16" i="10" s="1"/>
  <c r="S16" i="10" s="1"/>
  <c r="U16" i="10" s="1"/>
  <c r="W16" i="10" s="1"/>
  <c r="Y16" i="10" s="1"/>
  <c r="U15" i="10"/>
  <c r="W15" i="10" s="1"/>
  <c r="Y15" i="10" s="1"/>
  <c r="S15" i="10"/>
  <c r="Q15" i="10"/>
  <c r="P14" i="10"/>
  <c r="G14" i="10"/>
  <c r="I14" i="10" s="1"/>
  <c r="K14" i="10" s="1"/>
  <c r="M14" i="10" s="1"/>
  <c r="O14" i="10" s="1"/>
  <c r="Q14" i="10" s="1"/>
  <c r="S14" i="10" s="1"/>
  <c r="U14" i="10" s="1"/>
  <c r="W14" i="10" s="1"/>
  <c r="Y14" i="10" s="1"/>
  <c r="I13" i="10"/>
  <c r="K13" i="10" s="1"/>
  <c r="M13" i="10" s="1"/>
  <c r="O13" i="10" s="1"/>
  <c r="Q13" i="10" s="1"/>
  <c r="S13" i="10" s="1"/>
  <c r="U13" i="10" s="1"/>
  <c r="W13" i="10" s="1"/>
  <c r="Y13" i="10" s="1"/>
  <c r="M12" i="10"/>
  <c r="O12" i="10" s="1"/>
  <c r="Q12" i="10" s="1"/>
  <c r="S12" i="10" s="1"/>
  <c r="U12" i="10" s="1"/>
  <c r="W12" i="10" s="1"/>
  <c r="Y12" i="10" s="1"/>
  <c r="K12" i="10"/>
  <c r="I12" i="10"/>
  <c r="M11" i="10"/>
  <c r="O11" i="10" s="1"/>
  <c r="Q11" i="10" s="1"/>
  <c r="S11" i="10" s="1"/>
  <c r="U11" i="10" s="1"/>
  <c r="W11" i="10" s="1"/>
  <c r="Y11" i="10" s="1"/>
  <c r="I11" i="10"/>
  <c r="K11" i="10" s="1"/>
  <c r="G11" i="10"/>
  <c r="V9" i="10"/>
  <c r="T9" i="10"/>
  <c r="P9" i="10"/>
  <c r="N9" i="10"/>
  <c r="J9" i="10"/>
  <c r="H9" i="10"/>
  <c r="I70" i="10" l="1"/>
  <c r="K70" i="10" s="1"/>
  <c r="M70" i="10" s="1"/>
  <c r="O70" i="10" s="1"/>
  <c r="Q70" i="10" s="1"/>
  <c r="S70" i="10" s="1"/>
  <c r="U70" i="10" s="1"/>
  <c r="W70" i="10" s="1"/>
  <c r="Y70" i="10" s="1"/>
  <c r="G69" i="10"/>
  <c r="I69" i="10" s="1"/>
  <c r="K69" i="10" s="1"/>
  <c r="M69" i="10" s="1"/>
  <c r="O69" i="10" s="1"/>
  <c r="Q69" i="10" s="1"/>
  <c r="S69" i="10" s="1"/>
  <c r="U69" i="10" s="1"/>
  <c r="W69" i="10" s="1"/>
  <c r="Y69" i="10" s="1"/>
  <c r="G10" i="10"/>
  <c r="I31" i="10"/>
  <c r="K31" i="10" s="1"/>
  <c r="M31" i="10" s="1"/>
  <c r="O31" i="10" s="1"/>
  <c r="Q31" i="10" s="1"/>
  <c r="S31" i="10" s="1"/>
  <c r="U31" i="10" s="1"/>
  <c r="W31" i="10" s="1"/>
  <c r="Y31" i="10" s="1"/>
  <c r="G30" i="10"/>
  <c r="I30" i="10" s="1"/>
  <c r="K30" i="10" s="1"/>
  <c r="M30" i="10" s="1"/>
  <c r="O30" i="10" s="1"/>
  <c r="Q30" i="10" s="1"/>
  <c r="S30" i="10" s="1"/>
  <c r="U30" i="10" s="1"/>
  <c r="W30" i="10" s="1"/>
  <c r="Y30" i="10" s="1"/>
  <c r="X30" i="10"/>
  <c r="X9" i="10" s="1"/>
  <c r="Y49" i="10"/>
  <c r="S76" i="10"/>
  <c r="U76" i="10" s="1"/>
  <c r="W76" i="10" s="1"/>
  <c r="Y76" i="10" s="1"/>
  <c r="G51" i="10"/>
  <c r="I51" i="10" s="1"/>
  <c r="K51" i="10" s="1"/>
  <c r="M51" i="10" s="1"/>
  <c r="O51" i="10" s="1"/>
  <c r="Q51" i="10" s="1"/>
  <c r="S51" i="10" s="1"/>
  <c r="U51" i="10" s="1"/>
  <c r="W51" i="10" s="1"/>
  <c r="Y51" i="10" s="1"/>
  <c r="Y163" i="9"/>
  <c r="AA163" i="9" s="1"/>
  <c r="Y162" i="9"/>
  <c r="AA162" i="9" s="1"/>
  <c r="X162" i="9"/>
  <c r="AA161" i="9"/>
  <c r="Y161" i="9"/>
  <c r="AA160" i="9"/>
  <c r="X160" i="9"/>
  <c r="Y160" i="9" s="1"/>
  <c r="Y159" i="9"/>
  <c r="AA159" i="9" s="1"/>
  <c r="Y158" i="9"/>
  <c r="AA158" i="9" s="1"/>
  <c r="X158" i="9"/>
  <c r="AA157" i="9"/>
  <c r="Y157" i="9"/>
  <c r="X156" i="9"/>
  <c r="Y156" i="9" s="1"/>
  <c r="AA156" i="9" s="1"/>
  <c r="Y155" i="9"/>
  <c r="AA155" i="9" s="1"/>
  <c r="Y154" i="9"/>
  <c r="AA154" i="9" s="1"/>
  <c r="X154" i="9"/>
  <c r="AA153" i="9"/>
  <c r="Y153" i="9"/>
  <c r="AA152" i="9"/>
  <c r="X152" i="9"/>
  <c r="Y152" i="9" s="1"/>
  <c r="Y151" i="9"/>
  <c r="AA151" i="9" s="1"/>
  <c r="Y150" i="9"/>
  <c r="AA150" i="9" s="1"/>
  <c r="X150" i="9"/>
  <c r="AA149" i="9"/>
  <c r="Y149" i="9"/>
  <c r="X148" i="9"/>
  <c r="Y148" i="9" s="1"/>
  <c r="AA148" i="9" s="1"/>
  <c r="Y147" i="9"/>
  <c r="AA147" i="9" s="1"/>
  <c r="Y146" i="9"/>
  <c r="AA146" i="9" s="1"/>
  <c r="X146" i="9"/>
  <c r="AA145" i="9"/>
  <c r="Y145" i="9"/>
  <c r="AA144" i="9"/>
  <c r="X144" i="9"/>
  <c r="Y144" i="9" s="1"/>
  <c r="Y143" i="9"/>
  <c r="AA143" i="9" s="1"/>
  <c r="U143" i="9"/>
  <c r="W143" i="9" s="1"/>
  <c r="Y142" i="9"/>
  <c r="AA142" i="9" s="1"/>
  <c r="U142" i="9"/>
  <c r="W142" i="9" s="1"/>
  <c r="T142" i="9"/>
  <c r="W141" i="9"/>
  <c r="Y141" i="9" s="1"/>
  <c r="AA141" i="9" s="1"/>
  <c r="S141" i="9"/>
  <c r="U141" i="9" s="1"/>
  <c r="R140" i="9"/>
  <c r="S140" i="9" s="1"/>
  <c r="U140" i="9" s="1"/>
  <c r="W140" i="9" s="1"/>
  <c r="Y140" i="9" s="1"/>
  <c r="AA140" i="9" s="1"/>
  <c r="U139" i="9"/>
  <c r="W139" i="9" s="1"/>
  <c r="Y139" i="9" s="1"/>
  <c r="AA139" i="9" s="1"/>
  <c r="Q139" i="9"/>
  <c r="S139" i="9" s="1"/>
  <c r="Q138" i="9"/>
  <c r="S138" i="9" s="1"/>
  <c r="U138" i="9" s="1"/>
  <c r="W138" i="9" s="1"/>
  <c r="Y138" i="9" s="1"/>
  <c r="AA138" i="9" s="1"/>
  <c r="P138" i="9"/>
  <c r="AA137" i="9"/>
  <c r="S137" i="9"/>
  <c r="U137" i="9" s="1"/>
  <c r="W137" i="9" s="1"/>
  <c r="Y137" i="9" s="1"/>
  <c r="Q137" i="9"/>
  <c r="S136" i="9"/>
  <c r="U136" i="9" s="1"/>
  <c r="W136" i="9" s="1"/>
  <c r="Y136" i="9" s="1"/>
  <c r="AA136" i="9" s="1"/>
  <c r="P136" i="9"/>
  <c r="Q136" i="9" s="1"/>
  <c r="Y135" i="9"/>
  <c r="AA135" i="9" s="1"/>
  <c r="Q135" i="9"/>
  <c r="S135" i="9" s="1"/>
  <c r="U135" i="9" s="1"/>
  <c r="W135" i="9" s="1"/>
  <c r="U134" i="9"/>
  <c r="W134" i="9" s="1"/>
  <c r="Y134" i="9" s="1"/>
  <c r="AA134" i="9" s="1"/>
  <c r="Q134" i="9"/>
  <c r="S134" i="9" s="1"/>
  <c r="P134" i="9"/>
  <c r="W133" i="9"/>
  <c r="Y133" i="9" s="1"/>
  <c r="AA133" i="9" s="1"/>
  <c r="S133" i="9"/>
  <c r="U133" i="9" s="1"/>
  <c r="Q133" i="9"/>
  <c r="W132" i="9"/>
  <c r="Y132" i="9" s="1"/>
  <c r="AA132" i="9" s="1"/>
  <c r="P132" i="9"/>
  <c r="Q132" i="9" s="1"/>
  <c r="S132" i="9" s="1"/>
  <c r="U132" i="9" s="1"/>
  <c r="U131" i="9"/>
  <c r="W131" i="9" s="1"/>
  <c r="Y131" i="9" s="1"/>
  <c r="AA131" i="9" s="1"/>
  <c r="Q131" i="9"/>
  <c r="S131" i="9" s="1"/>
  <c r="Y130" i="9"/>
  <c r="AA130" i="9" s="1"/>
  <c r="Q130" i="9"/>
  <c r="S130" i="9" s="1"/>
  <c r="U130" i="9" s="1"/>
  <c r="W130" i="9" s="1"/>
  <c r="P130" i="9"/>
  <c r="S129" i="9"/>
  <c r="U129" i="9" s="1"/>
  <c r="W129" i="9" s="1"/>
  <c r="Y129" i="9" s="1"/>
  <c r="AA129" i="9" s="1"/>
  <c r="Q129" i="9"/>
  <c r="AA128" i="9"/>
  <c r="S128" i="9"/>
  <c r="U128" i="9" s="1"/>
  <c r="W128" i="9" s="1"/>
  <c r="Y128" i="9" s="1"/>
  <c r="P128" i="9"/>
  <c r="Q128" i="9" s="1"/>
  <c r="Q127" i="9"/>
  <c r="S127" i="9" s="1"/>
  <c r="U127" i="9" s="1"/>
  <c r="W127" i="9" s="1"/>
  <c r="Y127" i="9" s="1"/>
  <c r="AA127" i="9" s="1"/>
  <c r="U126" i="9"/>
  <c r="W126" i="9" s="1"/>
  <c r="Y126" i="9" s="1"/>
  <c r="AA126" i="9" s="1"/>
  <c r="Q126" i="9"/>
  <c r="S126" i="9" s="1"/>
  <c r="P126" i="9"/>
  <c r="W125" i="9"/>
  <c r="Y125" i="9" s="1"/>
  <c r="AA125" i="9" s="1"/>
  <c r="S125" i="9"/>
  <c r="U125" i="9" s="1"/>
  <c r="Y124" i="9"/>
  <c r="AA124" i="9" s="1"/>
  <c r="R124" i="9"/>
  <c r="S124" i="9" s="1"/>
  <c r="U124" i="9" s="1"/>
  <c r="W124" i="9" s="1"/>
  <c r="U123" i="9"/>
  <c r="W123" i="9" s="1"/>
  <c r="Y123" i="9" s="1"/>
  <c r="AA123" i="9" s="1"/>
  <c r="S123" i="9"/>
  <c r="AA122" i="9"/>
  <c r="S122" i="9"/>
  <c r="U122" i="9" s="1"/>
  <c r="W122" i="9" s="1"/>
  <c r="Y122" i="9" s="1"/>
  <c r="R122" i="9"/>
  <c r="S121" i="9"/>
  <c r="U121" i="9" s="1"/>
  <c r="W121" i="9" s="1"/>
  <c r="Y121" i="9" s="1"/>
  <c r="AA121" i="9" s="1"/>
  <c r="X120" i="9"/>
  <c r="S120" i="9"/>
  <c r="U120" i="9" s="1"/>
  <c r="W120" i="9" s="1"/>
  <c r="Y120" i="9" s="1"/>
  <c r="AA120" i="9" s="1"/>
  <c r="R120" i="9"/>
  <c r="K119" i="9"/>
  <c r="M119" i="9" s="1"/>
  <c r="O119" i="9" s="1"/>
  <c r="Q119" i="9" s="1"/>
  <c r="S119" i="9" s="1"/>
  <c r="U119" i="9" s="1"/>
  <c r="W119" i="9" s="1"/>
  <c r="Y119" i="9" s="1"/>
  <c r="AA119" i="9" s="1"/>
  <c r="M118" i="9"/>
  <c r="O118" i="9" s="1"/>
  <c r="Q118" i="9" s="1"/>
  <c r="S118" i="9" s="1"/>
  <c r="U118" i="9" s="1"/>
  <c r="W118" i="9" s="1"/>
  <c r="Y118" i="9" s="1"/>
  <c r="AA118" i="9" s="1"/>
  <c r="J118" i="9"/>
  <c r="K118" i="9" s="1"/>
  <c r="Y117" i="9"/>
  <c r="AA117" i="9" s="1"/>
  <c r="Q117" i="9"/>
  <c r="S117" i="9" s="1"/>
  <c r="U117" i="9" s="1"/>
  <c r="W117" i="9" s="1"/>
  <c r="M117" i="9"/>
  <c r="O117" i="9" s="1"/>
  <c r="K117" i="9"/>
  <c r="W116" i="9"/>
  <c r="Y116" i="9" s="1"/>
  <c r="AA116" i="9" s="1"/>
  <c r="O116" i="9"/>
  <c r="Q116" i="9" s="1"/>
  <c r="S116" i="9" s="1"/>
  <c r="U116" i="9" s="1"/>
  <c r="K116" i="9"/>
  <c r="M116" i="9" s="1"/>
  <c r="J116" i="9"/>
  <c r="W115" i="9"/>
  <c r="Y115" i="9" s="1"/>
  <c r="AA115" i="9" s="1"/>
  <c r="O115" i="9"/>
  <c r="Q115" i="9" s="1"/>
  <c r="S115" i="9" s="1"/>
  <c r="U115" i="9" s="1"/>
  <c r="K115" i="9"/>
  <c r="M115" i="9" s="1"/>
  <c r="X114" i="9"/>
  <c r="O114" i="9"/>
  <c r="Q114" i="9" s="1"/>
  <c r="S114" i="9" s="1"/>
  <c r="U114" i="9" s="1"/>
  <c r="W114" i="9" s="1"/>
  <c r="Y114" i="9" s="1"/>
  <c r="AA114" i="9" s="1"/>
  <c r="K114" i="9"/>
  <c r="M114" i="9" s="1"/>
  <c r="J114" i="9"/>
  <c r="O113" i="9"/>
  <c r="Q113" i="9" s="1"/>
  <c r="S113" i="9" s="1"/>
  <c r="U113" i="9" s="1"/>
  <c r="W113" i="9" s="1"/>
  <c r="Y113" i="9" s="1"/>
  <c r="AA113" i="9" s="1"/>
  <c r="K113" i="9"/>
  <c r="M113" i="9" s="1"/>
  <c r="Y112" i="9"/>
  <c r="AA112" i="9" s="1"/>
  <c r="R112" i="9"/>
  <c r="K112" i="9"/>
  <c r="M112" i="9" s="1"/>
  <c r="O112" i="9" s="1"/>
  <c r="Q112" i="9" s="1"/>
  <c r="S112" i="9" s="1"/>
  <c r="U112" i="9" s="1"/>
  <c r="W112" i="9" s="1"/>
  <c r="J112" i="9"/>
  <c r="K111" i="9"/>
  <c r="M111" i="9" s="1"/>
  <c r="O111" i="9" s="1"/>
  <c r="Q111" i="9" s="1"/>
  <c r="S111" i="9" s="1"/>
  <c r="U111" i="9" s="1"/>
  <c r="W111" i="9" s="1"/>
  <c r="Y111" i="9" s="1"/>
  <c r="AA111" i="9" s="1"/>
  <c r="I111" i="9"/>
  <c r="R110" i="9"/>
  <c r="I110" i="9"/>
  <c r="K110" i="9" s="1"/>
  <c r="M110" i="9" s="1"/>
  <c r="O110" i="9" s="1"/>
  <c r="Q110" i="9" s="1"/>
  <c r="S110" i="9" s="1"/>
  <c r="U110" i="9" s="1"/>
  <c r="W110" i="9" s="1"/>
  <c r="Y110" i="9" s="1"/>
  <c r="AA110" i="9" s="1"/>
  <c r="H110" i="9"/>
  <c r="K109" i="9"/>
  <c r="M109" i="9" s="1"/>
  <c r="O109" i="9" s="1"/>
  <c r="Q109" i="9" s="1"/>
  <c r="S109" i="9" s="1"/>
  <c r="U109" i="9" s="1"/>
  <c r="W109" i="9" s="1"/>
  <c r="Y109" i="9" s="1"/>
  <c r="AA109" i="9" s="1"/>
  <c r="I109" i="9"/>
  <c r="K108" i="9"/>
  <c r="M108" i="9" s="1"/>
  <c r="O108" i="9" s="1"/>
  <c r="Q108" i="9" s="1"/>
  <c r="S108" i="9" s="1"/>
  <c r="U108" i="9" s="1"/>
  <c r="W108" i="9" s="1"/>
  <c r="Y108" i="9" s="1"/>
  <c r="AA108" i="9" s="1"/>
  <c r="H108" i="9"/>
  <c r="I108" i="9" s="1"/>
  <c r="I107" i="9"/>
  <c r="K107" i="9" s="1"/>
  <c r="M107" i="9" s="1"/>
  <c r="O107" i="9" s="1"/>
  <c r="Q107" i="9" s="1"/>
  <c r="S107" i="9" s="1"/>
  <c r="U107" i="9" s="1"/>
  <c r="W107" i="9" s="1"/>
  <c r="Y107" i="9" s="1"/>
  <c r="AA107" i="9" s="1"/>
  <c r="M106" i="9"/>
  <c r="O106" i="9" s="1"/>
  <c r="Q106" i="9" s="1"/>
  <c r="S106" i="9" s="1"/>
  <c r="U106" i="9" s="1"/>
  <c r="W106" i="9" s="1"/>
  <c r="Y106" i="9" s="1"/>
  <c r="AA106" i="9" s="1"/>
  <c r="I106" i="9"/>
  <c r="K106" i="9" s="1"/>
  <c r="H106" i="9"/>
  <c r="O105" i="9"/>
  <c r="Q105" i="9" s="1"/>
  <c r="S105" i="9" s="1"/>
  <c r="U105" i="9" s="1"/>
  <c r="W105" i="9" s="1"/>
  <c r="Y105" i="9" s="1"/>
  <c r="AA105" i="9" s="1"/>
  <c r="K105" i="9"/>
  <c r="M105" i="9" s="1"/>
  <c r="I105" i="9"/>
  <c r="O104" i="9"/>
  <c r="Q104" i="9" s="1"/>
  <c r="S104" i="9" s="1"/>
  <c r="U104" i="9" s="1"/>
  <c r="W104" i="9" s="1"/>
  <c r="Y104" i="9" s="1"/>
  <c r="AA104" i="9" s="1"/>
  <c r="H104" i="9"/>
  <c r="I104" i="9" s="1"/>
  <c r="K104" i="9" s="1"/>
  <c r="M104" i="9" s="1"/>
  <c r="U103" i="9"/>
  <c r="W103" i="9" s="1"/>
  <c r="Y103" i="9" s="1"/>
  <c r="AA103" i="9" s="1"/>
  <c r="M103" i="9"/>
  <c r="O103" i="9" s="1"/>
  <c r="Q103" i="9" s="1"/>
  <c r="S103" i="9" s="1"/>
  <c r="I103" i="9"/>
  <c r="K103" i="9" s="1"/>
  <c r="Q102" i="9"/>
  <c r="S102" i="9" s="1"/>
  <c r="U102" i="9" s="1"/>
  <c r="W102" i="9" s="1"/>
  <c r="Y102" i="9" s="1"/>
  <c r="AA102" i="9" s="1"/>
  <c r="I102" i="9"/>
  <c r="K102" i="9" s="1"/>
  <c r="M102" i="9" s="1"/>
  <c r="O102" i="9" s="1"/>
  <c r="H102" i="9"/>
  <c r="S101" i="9"/>
  <c r="U101" i="9" s="1"/>
  <c r="W101" i="9" s="1"/>
  <c r="Y101" i="9" s="1"/>
  <c r="AA101" i="9" s="1"/>
  <c r="K101" i="9"/>
  <c r="M101" i="9" s="1"/>
  <c r="O101" i="9" s="1"/>
  <c r="Q101" i="9" s="1"/>
  <c r="I101" i="9"/>
  <c r="S100" i="9"/>
  <c r="U100" i="9" s="1"/>
  <c r="W100" i="9" s="1"/>
  <c r="Y100" i="9" s="1"/>
  <c r="AA100" i="9" s="1"/>
  <c r="K100" i="9"/>
  <c r="M100" i="9" s="1"/>
  <c r="O100" i="9" s="1"/>
  <c r="Q100" i="9" s="1"/>
  <c r="H100" i="9"/>
  <c r="I100" i="9" s="1"/>
  <c r="Q99" i="9"/>
  <c r="S99" i="9" s="1"/>
  <c r="U99" i="9" s="1"/>
  <c r="W99" i="9" s="1"/>
  <c r="Y99" i="9" s="1"/>
  <c r="AA99" i="9" s="1"/>
  <c r="I99" i="9"/>
  <c r="K99" i="9" s="1"/>
  <c r="M99" i="9" s="1"/>
  <c r="O99" i="9" s="1"/>
  <c r="Q98" i="9"/>
  <c r="S98" i="9" s="1"/>
  <c r="U98" i="9" s="1"/>
  <c r="W98" i="9" s="1"/>
  <c r="Y98" i="9" s="1"/>
  <c r="AA98" i="9" s="1"/>
  <c r="I98" i="9"/>
  <c r="K98" i="9" s="1"/>
  <c r="M98" i="9" s="1"/>
  <c r="O98" i="9" s="1"/>
  <c r="H98" i="9"/>
  <c r="K97" i="9"/>
  <c r="M97" i="9" s="1"/>
  <c r="O97" i="9" s="1"/>
  <c r="Q97" i="9" s="1"/>
  <c r="S97" i="9" s="1"/>
  <c r="U97" i="9" s="1"/>
  <c r="W97" i="9" s="1"/>
  <c r="Y97" i="9" s="1"/>
  <c r="AA97" i="9" s="1"/>
  <c r="I97" i="9"/>
  <c r="S96" i="9"/>
  <c r="U96" i="9" s="1"/>
  <c r="W96" i="9" s="1"/>
  <c r="Y96" i="9" s="1"/>
  <c r="AA96" i="9" s="1"/>
  <c r="K96" i="9"/>
  <c r="M96" i="9" s="1"/>
  <c r="O96" i="9" s="1"/>
  <c r="Q96" i="9" s="1"/>
  <c r="H96" i="9"/>
  <c r="I96" i="9" s="1"/>
  <c r="I95" i="9"/>
  <c r="K95" i="9" s="1"/>
  <c r="M95" i="9" s="1"/>
  <c r="O95" i="9" s="1"/>
  <c r="Q95" i="9" s="1"/>
  <c r="S95" i="9" s="1"/>
  <c r="U95" i="9" s="1"/>
  <c r="W95" i="9" s="1"/>
  <c r="Y95" i="9" s="1"/>
  <c r="AA95" i="9" s="1"/>
  <c r="M94" i="9"/>
  <c r="O94" i="9" s="1"/>
  <c r="Q94" i="9" s="1"/>
  <c r="S94" i="9" s="1"/>
  <c r="U94" i="9" s="1"/>
  <c r="W94" i="9" s="1"/>
  <c r="Y94" i="9" s="1"/>
  <c r="AA94" i="9" s="1"/>
  <c r="I94" i="9"/>
  <c r="K94" i="9" s="1"/>
  <c r="H94" i="9"/>
  <c r="W93" i="9"/>
  <c r="Y93" i="9" s="1"/>
  <c r="AA93" i="9" s="1"/>
  <c r="O93" i="9"/>
  <c r="Q93" i="9" s="1"/>
  <c r="S93" i="9" s="1"/>
  <c r="U93" i="9" s="1"/>
  <c r="K93" i="9"/>
  <c r="M93" i="9" s="1"/>
  <c r="I93" i="9"/>
  <c r="T92" i="9"/>
  <c r="I92" i="9"/>
  <c r="K92" i="9" s="1"/>
  <c r="M92" i="9" s="1"/>
  <c r="O92" i="9" s="1"/>
  <c r="Q92" i="9" s="1"/>
  <c r="S92" i="9" s="1"/>
  <c r="U92" i="9" s="1"/>
  <c r="W92" i="9" s="1"/>
  <c r="Y92" i="9" s="1"/>
  <c r="AA92" i="9" s="1"/>
  <c r="H92" i="9"/>
  <c r="AA91" i="9"/>
  <c r="K91" i="9"/>
  <c r="M91" i="9" s="1"/>
  <c r="O91" i="9" s="1"/>
  <c r="Q91" i="9" s="1"/>
  <c r="S91" i="9" s="1"/>
  <c r="U91" i="9" s="1"/>
  <c r="W91" i="9" s="1"/>
  <c r="Y91" i="9" s="1"/>
  <c r="I91" i="9"/>
  <c r="K90" i="9"/>
  <c r="M90" i="9" s="1"/>
  <c r="O90" i="9" s="1"/>
  <c r="Q90" i="9" s="1"/>
  <c r="S90" i="9" s="1"/>
  <c r="U90" i="9" s="1"/>
  <c r="W90" i="9" s="1"/>
  <c r="Y90" i="9" s="1"/>
  <c r="AA90" i="9" s="1"/>
  <c r="H90" i="9"/>
  <c r="I90" i="9" s="1"/>
  <c r="Y89" i="9"/>
  <c r="AA89" i="9" s="1"/>
  <c r="I89" i="9"/>
  <c r="K89" i="9" s="1"/>
  <c r="M89" i="9" s="1"/>
  <c r="O89" i="9" s="1"/>
  <c r="Q89" i="9" s="1"/>
  <c r="S89" i="9" s="1"/>
  <c r="U89" i="9" s="1"/>
  <c r="W89" i="9" s="1"/>
  <c r="M88" i="9"/>
  <c r="O88" i="9" s="1"/>
  <c r="Q88" i="9" s="1"/>
  <c r="S88" i="9" s="1"/>
  <c r="U88" i="9" s="1"/>
  <c r="W88" i="9" s="1"/>
  <c r="Y88" i="9" s="1"/>
  <c r="AA88" i="9" s="1"/>
  <c r="I88" i="9"/>
  <c r="K88" i="9" s="1"/>
  <c r="H88" i="9"/>
  <c r="O87" i="9"/>
  <c r="Q87" i="9" s="1"/>
  <c r="S87" i="9" s="1"/>
  <c r="U87" i="9" s="1"/>
  <c r="W87" i="9" s="1"/>
  <c r="Y87" i="9" s="1"/>
  <c r="AA87" i="9" s="1"/>
  <c r="K87" i="9"/>
  <c r="M87" i="9" s="1"/>
  <c r="I87" i="9"/>
  <c r="H86" i="9"/>
  <c r="I86" i="9" s="1"/>
  <c r="K86" i="9" s="1"/>
  <c r="M86" i="9" s="1"/>
  <c r="O86" i="9" s="1"/>
  <c r="Q86" i="9" s="1"/>
  <c r="S86" i="9" s="1"/>
  <c r="U86" i="9" s="1"/>
  <c r="W86" i="9" s="1"/>
  <c r="Y86" i="9" s="1"/>
  <c r="AA86" i="9" s="1"/>
  <c r="M85" i="9"/>
  <c r="O85" i="9" s="1"/>
  <c r="Q85" i="9" s="1"/>
  <c r="S85" i="9" s="1"/>
  <c r="U85" i="9" s="1"/>
  <c r="W85" i="9" s="1"/>
  <c r="Y85" i="9" s="1"/>
  <c r="AA85" i="9" s="1"/>
  <c r="I85" i="9"/>
  <c r="K85" i="9" s="1"/>
  <c r="Y84" i="9"/>
  <c r="AA84" i="9" s="1"/>
  <c r="I84" i="9"/>
  <c r="K84" i="9" s="1"/>
  <c r="M84" i="9" s="1"/>
  <c r="O84" i="9" s="1"/>
  <c r="Q84" i="9" s="1"/>
  <c r="S84" i="9" s="1"/>
  <c r="U84" i="9" s="1"/>
  <c r="W84" i="9" s="1"/>
  <c r="H84" i="9"/>
  <c r="S83" i="9"/>
  <c r="U83" i="9" s="1"/>
  <c r="W83" i="9" s="1"/>
  <c r="Y83" i="9" s="1"/>
  <c r="AA83" i="9" s="1"/>
  <c r="K83" i="9"/>
  <c r="M83" i="9" s="1"/>
  <c r="O83" i="9" s="1"/>
  <c r="Q83" i="9" s="1"/>
  <c r="I83" i="9"/>
  <c r="S82" i="9"/>
  <c r="U82" i="9" s="1"/>
  <c r="W82" i="9" s="1"/>
  <c r="Y82" i="9" s="1"/>
  <c r="AA82" i="9" s="1"/>
  <c r="K82" i="9"/>
  <c r="M82" i="9" s="1"/>
  <c r="O82" i="9" s="1"/>
  <c r="Q82" i="9" s="1"/>
  <c r="H82" i="9"/>
  <c r="I82" i="9" s="1"/>
  <c r="Q81" i="9"/>
  <c r="S81" i="9" s="1"/>
  <c r="U81" i="9" s="1"/>
  <c r="W81" i="9" s="1"/>
  <c r="Y81" i="9" s="1"/>
  <c r="AA81" i="9" s="1"/>
  <c r="I81" i="9"/>
  <c r="K81" i="9" s="1"/>
  <c r="M81" i="9" s="1"/>
  <c r="O81" i="9" s="1"/>
  <c r="U80" i="9"/>
  <c r="W80" i="9" s="1"/>
  <c r="Y80" i="9" s="1"/>
  <c r="AA80" i="9" s="1"/>
  <c r="M80" i="9"/>
  <c r="O80" i="9" s="1"/>
  <c r="Q80" i="9" s="1"/>
  <c r="S80" i="9" s="1"/>
  <c r="I80" i="9"/>
  <c r="K80" i="9" s="1"/>
  <c r="H80" i="9"/>
  <c r="W79" i="9"/>
  <c r="Y79" i="9" s="1"/>
  <c r="AA79" i="9" s="1"/>
  <c r="O79" i="9"/>
  <c r="Q79" i="9" s="1"/>
  <c r="S79" i="9" s="1"/>
  <c r="U79" i="9" s="1"/>
  <c r="K79" i="9"/>
  <c r="M79" i="9" s="1"/>
  <c r="I79" i="9"/>
  <c r="H78" i="9"/>
  <c r="I78" i="9" s="1"/>
  <c r="K78" i="9" s="1"/>
  <c r="M78" i="9" s="1"/>
  <c r="O78" i="9" s="1"/>
  <c r="Q78" i="9" s="1"/>
  <c r="S78" i="9" s="1"/>
  <c r="U78" i="9" s="1"/>
  <c r="W78" i="9" s="1"/>
  <c r="Y78" i="9" s="1"/>
  <c r="AA78" i="9" s="1"/>
  <c r="M77" i="9"/>
  <c r="O77" i="9" s="1"/>
  <c r="Q77" i="9" s="1"/>
  <c r="S77" i="9" s="1"/>
  <c r="U77" i="9" s="1"/>
  <c r="W77" i="9" s="1"/>
  <c r="Y77" i="9" s="1"/>
  <c r="AA77" i="9" s="1"/>
  <c r="I77" i="9"/>
  <c r="K77" i="9" s="1"/>
  <c r="H76" i="9"/>
  <c r="I76" i="9" s="1"/>
  <c r="K76" i="9" s="1"/>
  <c r="M76" i="9" s="1"/>
  <c r="O76" i="9" s="1"/>
  <c r="Q76" i="9" s="1"/>
  <c r="S76" i="9" s="1"/>
  <c r="U76" i="9" s="1"/>
  <c r="W76" i="9" s="1"/>
  <c r="Y76" i="9" s="1"/>
  <c r="AA76" i="9" s="1"/>
  <c r="M75" i="9"/>
  <c r="O75" i="9" s="1"/>
  <c r="Q75" i="9" s="1"/>
  <c r="S75" i="9" s="1"/>
  <c r="U75" i="9" s="1"/>
  <c r="W75" i="9" s="1"/>
  <c r="Y75" i="9" s="1"/>
  <c r="AA75" i="9" s="1"/>
  <c r="I75" i="9"/>
  <c r="K75" i="9" s="1"/>
  <c r="I74" i="9"/>
  <c r="K74" i="9" s="1"/>
  <c r="M74" i="9" s="1"/>
  <c r="O74" i="9" s="1"/>
  <c r="Q74" i="9" s="1"/>
  <c r="S74" i="9" s="1"/>
  <c r="U74" i="9" s="1"/>
  <c r="W74" i="9" s="1"/>
  <c r="Y74" i="9" s="1"/>
  <c r="AA74" i="9" s="1"/>
  <c r="H74" i="9"/>
  <c r="K73" i="9"/>
  <c r="M73" i="9" s="1"/>
  <c r="O73" i="9" s="1"/>
  <c r="Q73" i="9" s="1"/>
  <c r="S73" i="9" s="1"/>
  <c r="U73" i="9" s="1"/>
  <c r="W73" i="9" s="1"/>
  <c r="Y73" i="9" s="1"/>
  <c r="AA73" i="9" s="1"/>
  <c r="I73" i="9"/>
  <c r="K72" i="9"/>
  <c r="M72" i="9" s="1"/>
  <c r="O72" i="9" s="1"/>
  <c r="Q72" i="9" s="1"/>
  <c r="S72" i="9" s="1"/>
  <c r="U72" i="9" s="1"/>
  <c r="W72" i="9" s="1"/>
  <c r="Y72" i="9" s="1"/>
  <c r="AA72" i="9" s="1"/>
  <c r="H72" i="9"/>
  <c r="I72" i="9" s="1"/>
  <c r="I71" i="9"/>
  <c r="K71" i="9" s="1"/>
  <c r="M71" i="9" s="1"/>
  <c r="O71" i="9" s="1"/>
  <c r="Q71" i="9" s="1"/>
  <c r="S71" i="9" s="1"/>
  <c r="U71" i="9" s="1"/>
  <c r="W71" i="9" s="1"/>
  <c r="Y71" i="9" s="1"/>
  <c r="AA71" i="9" s="1"/>
  <c r="M70" i="9"/>
  <c r="O70" i="9" s="1"/>
  <c r="Q70" i="9" s="1"/>
  <c r="S70" i="9" s="1"/>
  <c r="U70" i="9" s="1"/>
  <c r="W70" i="9" s="1"/>
  <c r="Y70" i="9" s="1"/>
  <c r="AA70" i="9" s="1"/>
  <c r="I70" i="9"/>
  <c r="K70" i="9" s="1"/>
  <c r="H70" i="9"/>
  <c r="O69" i="9"/>
  <c r="Q69" i="9" s="1"/>
  <c r="S69" i="9" s="1"/>
  <c r="U69" i="9" s="1"/>
  <c r="W69" i="9" s="1"/>
  <c r="Y69" i="9" s="1"/>
  <c r="AA69" i="9" s="1"/>
  <c r="K69" i="9"/>
  <c r="M69" i="9" s="1"/>
  <c r="I69" i="9"/>
  <c r="H68" i="9"/>
  <c r="I68" i="9" s="1"/>
  <c r="K68" i="9" s="1"/>
  <c r="M68" i="9" s="1"/>
  <c r="O68" i="9" s="1"/>
  <c r="Q68" i="9" s="1"/>
  <c r="S68" i="9" s="1"/>
  <c r="U68" i="9" s="1"/>
  <c r="W68" i="9" s="1"/>
  <c r="Y68" i="9" s="1"/>
  <c r="AA68" i="9" s="1"/>
  <c r="M67" i="9"/>
  <c r="O67" i="9" s="1"/>
  <c r="Q67" i="9" s="1"/>
  <c r="S67" i="9" s="1"/>
  <c r="U67" i="9" s="1"/>
  <c r="W67" i="9" s="1"/>
  <c r="Y67" i="9" s="1"/>
  <c r="AA67" i="9" s="1"/>
  <c r="I67" i="9"/>
  <c r="K67" i="9" s="1"/>
  <c r="I66" i="9"/>
  <c r="K66" i="9" s="1"/>
  <c r="M66" i="9" s="1"/>
  <c r="O66" i="9" s="1"/>
  <c r="Q66" i="9" s="1"/>
  <c r="S66" i="9" s="1"/>
  <c r="U66" i="9" s="1"/>
  <c r="W66" i="9" s="1"/>
  <c r="Y66" i="9" s="1"/>
  <c r="AA66" i="9" s="1"/>
  <c r="H66" i="9"/>
  <c r="K65" i="9"/>
  <c r="M65" i="9" s="1"/>
  <c r="O65" i="9" s="1"/>
  <c r="Q65" i="9" s="1"/>
  <c r="S65" i="9" s="1"/>
  <c r="U65" i="9" s="1"/>
  <c r="W65" i="9" s="1"/>
  <c r="Y65" i="9" s="1"/>
  <c r="AA65" i="9" s="1"/>
  <c r="I65" i="9"/>
  <c r="K64" i="9"/>
  <c r="M64" i="9" s="1"/>
  <c r="O64" i="9" s="1"/>
  <c r="Q64" i="9" s="1"/>
  <c r="S64" i="9" s="1"/>
  <c r="U64" i="9" s="1"/>
  <c r="W64" i="9" s="1"/>
  <c r="Y64" i="9" s="1"/>
  <c r="AA64" i="9" s="1"/>
  <c r="H64" i="9"/>
  <c r="I64" i="9" s="1"/>
  <c r="I63" i="9"/>
  <c r="K63" i="9" s="1"/>
  <c r="M63" i="9" s="1"/>
  <c r="O63" i="9" s="1"/>
  <c r="Q63" i="9" s="1"/>
  <c r="S63" i="9" s="1"/>
  <c r="U63" i="9" s="1"/>
  <c r="W63" i="9" s="1"/>
  <c r="Y63" i="9" s="1"/>
  <c r="AA63" i="9" s="1"/>
  <c r="M62" i="9"/>
  <c r="O62" i="9" s="1"/>
  <c r="Q62" i="9" s="1"/>
  <c r="S62" i="9" s="1"/>
  <c r="U62" i="9" s="1"/>
  <c r="W62" i="9" s="1"/>
  <c r="Y62" i="9" s="1"/>
  <c r="AA62" i="9" s="1"/>
  <c r="I62" i="9"/>
  <c r="K62" i="9" s="1"/>
  <c r="H62" i="9"/>
  <c r="O61" i="9"/>
  <c r="Q61" i="9" s="1"/>
  <c r="S61" i="9" s="1"/>
  <c r="U61" i="9" s="1"/>
  <c r="W61" i="9" s="1"/>
  <c r="Y61" i="9" s="1"/>
  <c r="AA61" i="9" s="1"/>
  <c r="K61" i="9"/>
  <c r="M61" i="9" s="1"/>
  <c r="I61" i="9"/>
  <c r="H60" i="9"/>
  <c r="Y59" i="9"/>
  <c r="AA59" i="9" s="1"/>
  <c r="W59" i="9"/>
  <c r="W58" i="9"/>
  <c r="Y58" i="9" s="1"/>
  <c r="AA58" i="9" s="1"/>
  <c r="V58" i="9"/>
  <c r="K57" i="9"/>
  <c r="M57" i="9" s="1"/>
  <c r="O57" i="9" s="1"/>
  <c r="Q57" i="9" s="1"/>
  <c r="S57" i="9" s="1"/>
  <c r="U57" i="9" s="1"/>
  <c r="W57" i="9" s="1"/>
  <c r="Y57" i="9" s="1"/>
  <c r="AA57" i="9" s="1"/>
  <c r="I57" i="9"/>
  <c r="K56" i="9"/>
  <c r="M56" i="9" s="1"/>
  <c r="O56" i="9" s="1"/>
  <c r="Q56" i="9" s="1"/>
  <c r="S56" i="9" s="1"/>
  <c r="U56" i="9" s="1"/>
  <c r="W56" i="9" s="1"/>
  <c r="Y56" i="9" s="1"/>
  <c r="AA56" i="9" s="1"/>
  <c r="G56" i="9"/>
  <c r="I56" i="9" s="1"/>
  <c r="I55" i="9"/>
  <c r="K55" i="9" s="1"/>
  <c r="M55" i="9" s="1"/>
  <c r="O55" i="9" s="1"/>
  <c r="Q55" i="9" s="1"/>
  <c r="S55" i="9" s="1"/>
  <c r="U55" i="9" s="1"/>
  <c r="W55" i="9" s="1"/>
  <c r="Y55" i="9" s="1"/>
  <c r="AA55" i="9" s="1"/>
  <c r="M54" i="9"/>
  <c r="O54" i="9" s="1"/>
  <c r="Q54" i="9" s="1"/>
  <c r="S54" i="9" s="1"/>
  <c r="U54" i="9" s="1"/>
  <c r="W54" i="9" s="1"/>
  <c r="Y54" i="9" s="1"/>
  <c r="AA54" i="9" s="1"/>
  <c r="I54" i="9"/>
  <c r="K54" i="9" s="1"/>
  <c r="G54" i="9"/>
  <c r="O53" i="9"/>
  <c r="Q53" i="9" s="1"/>
  <c r="S53" i="9" s="1"/>
  <c r="U53" i="9" s="1"/>
  <c r="W53" i="9" s="1"/>
  <c r="Y53" i="9" s="1"/>
  <c r="AA53" i="9" s="1"/>
  <c r="K53" i="9"/>
  <c r="M53" i="9" s="1"/>
  <c r="I53" i="9"/>
  <c r="Z52" i="9"/>
  <c r="M52" i="9"/>
  <c r="O52" i="9" s="1"/>
  <c r="Q52" i="9" s="1"/>
  <c r="S52" i="9" s="1"/>
  <c r="U52" i="9" s="1"/>
  <c r="W52" i="9" s="1"/>
  <c r="Y52" i="9" s="1"/>
  <c r="AA52" i="9" s="1"/>
  <c r="I52" i="9"/>
  <c r="K52" i="9" s="1"/>
  <c r="G52" i="9"/>
  <c r="O51" i="9"/>
  <c r="Q51" i="9" s="1"/>
  <c r="S51" i="9" s="1"/>
  <c r="U51" i="9" s="1"/>
  <c r="W51" i="9" s="1"/>
  <c r="Y51" i="9" s="1"/>
  <c r="AA51" i="9" s="1"/>
  <c r="K51" i="9"/>
  <c r="M51" i="9" s="1"/>
  <c r="I51" i="9"/>
  <c r="V50" i="9"/>
  <c r="P50" i="9"/>
  <c r="J50" i="9"/>
  <c r="I50" i="9"/>
  <c r="K50" i="9" s="1"/>
  <c r="M50" i="9" s="1"/>
  <c r="O50" i="9" s="1"/>
  <c r="Q50" i="9" s="1"/>
  <c r="S50" i="9" s="1"/>
  <c r="U50" i="9" s="1"/>
  <c r="W50" i="9" s="1"/>
  <c r="Y50" i="9" s="1"/>
  <c r="AA50" i="9" s="1"/>
  <c r="G50" i="9"/>
  <c r="AA49" i="9"/>
  <c r="W49" i="9"/>
  <c r="Y49" i="9" s="1"/>
  <c r="U49" i="9"/>
  <c r="W48" i="9"/>
  <c r="Y48" i="9" s="1"/>
  <c r="AA48" i="9" s="1"/>
  <c r="T48" i="9"/>
  <c r="U48" i="9" s="1"/>
  <c r="Y47" i="9"/>
  <c r="AA47" i="9" s="1"/>
  <c r="U47" i="9"/>
  <c r="W47" i="9" s="1"/>
  <c r="Y46" i="9"/>
  <c r="AA46" i="9" s="1"/>
  <c r="U46" i="9"/>
  <c r="W46" i="9" s="1"/>
  <c r="T46" i="9"/>
  <c r="W45" i="9"/>
  <c r="Y45" i="9" s="1"/>
  <c r="AA45" i="9" s="1"/>
  <c r="U45" i="9"/>
  <c r="T44" i="9"/>
  <c r="U44" i="9" s="1"/>
  <c r="W44" i="9" s="1"/>
  <c r="Y44" i="9" s="1"/>
  <c r="AA44" i="9" s="1"/>
  <c r="U43" i="9"/>
  <c r="W43" i="9" s="1"/>
  <c r="Y43" i="9" s="1"/>
  <c r="AA43" i="9" s="1"/>
  <c r="U42" i="9"/>
  <c r="W42" i="9" s="1"/>
  <c r="Y42" i="9" s="1"/>
  <c r="AA42" i="9" s="1"/>
  <c r="T42" i="9"/>
  <c r="AA41" i="9"/>
  <c r="W41" i="9"/>
  <c r="Y41" i="9" s="1"/>
  <c r="U41" i="9"/>
  <c r="W40" i="9"/>
  <c r="Y40" i="9" s="1"/>
  <c r="AA40" i="9" s="1"/>
  <c r="T40" i="9"/>
  <c r="U40" i="9" s="1"/>
  <c r="Y39" i="9"/>
  <c r="AA39" i="9" s="1"/>
  <c r="U39" i="9"/>
  <c r="W39" i="9" s="1"/>
  <c r="Y38" i="9"/>
  <c r="AA38" i="9" s="1"/>
  <c r="U38" i="9"/>
  <c r="W38" i="9" s="1"/>
  <c r="T38" i="9"/>
  <c r="W37" i="9"/>
  <c r="Y37" i="9" s="1"/>
  <c r="AA37" i="9" s="1"/>
  <c r="U37" i="9"/>
  <c r="T36" i="9"/>
  <c r="U36" i="9" s="1"/>
  <c r="W36" i="9" s="1"/>
  <c r="Y36" i="9" s="1"/>
  <c r="AA36" i="9" s="1"/>
  <c r="U35" i="9"/>
  <c r="W35" i="9" s="1"/>
  <c r="Y35" i="9" s="1"/>
  <c r="AA35" i="9" s="1"/>
  <c r="U34" i="9"/>
  <c r="W34" i="9" s="1"/>
  <c r="Y34" i="9" s="1"/>
  <c r="AA34" i="9" s="1"/>
  <c r="T34" i="9"/>
  <c r="K33" i="9"/>
  <c r="M33" i="9" s="1"/>
  <c r="O33" i="9" s="1"/>
  <c r="Q33" i="9" s="1"/>
  <c r="S33" i="9" s="1"/>
  <c r="U33" i="9" s="1"/>
  <c r="W33" i="9" s="1"/>
  <c r="Y33" i="9" s="1"/>
  <c r="AA33" i="9" s="1"/>
  <c r="I33" i="9"/>
  <c r="T32" i="9"/>
  <c r="M32" i="9"/>
  <c r="O32" i="9" s="1"/>
  <c r="Q32" i="9" s="1"/>
  <c r="S32" i="9" s="1"/>
  <c r="U32" i="9" s="1"/>
  <c r="W32" i="9" s="1"/>
  <c r="Y32" i="9" s="1"/>
  <c r="AA32" i="9" s="1"/>
  <c r="I32" i="9"/>
  <c r="K32" i="9" s="1"/>
  <c r="G32" i="9"/>
  <c r="O31" i="9"/>
  <c r="Q31" i="9" s="1"/>
  <c r="S31" i="9" s="1"/>
  <c r="U31" i="9" s="1"/>
  <c r="W31" i="9" s="1"/>
  <c r="Y31" i="9" s="1"/>
  <c r="AA31" i="9" s="1"/>
  <c r="N30" i="9"/>
  <c r="O30" i="9" s="1"/>
  <c r="Q30" i="9" s="1"/>
  <c r="S30" i="9" s="1"/>
  <c r="U30" i="9" s="1"/>
  <c r="W30" i="9" s="1"/>
  <c r="Y30" i="9" s="1"/>
  <c r="AA30" i="9" s="1"/>
  <c r="U29" i="9"/>
  <c r="W29" i="9" s="1"/>
  <c r="Y29" i="9" s="1"/>
  <c r="AA29" i="9" s="1"/>
  <c r="Q29" i="9"/>
  <c r="S29" i="9" s="1"/>
  <c r="O29" i="9"/>
  <c r="O28" i="9"/>
  <c r="Q28" i="9" s="1"/>
  <c r="S28" i="9" s="1"/>
  <c r="U28" i="9" s="1"/>
  <c r="W28" i="9" s="1"/>
  <c r="Y28" i="9" s="1"/>
  <c r="AA28" i="9" s="1"/>
  <c r="N28" i="9"/>
  <c r="S27" i="9"/>
  <c r="U27" i="9" s="1"/>
  <c r="W27" i="9" s="1"/>
  <c r="Y27" i="9" s="1"/>
  <c r="AA27" i="9" s="1"/>
  <c r="O27" i="9"/>
  <c r="Q27" i="9" s="1"/>
  <c r="Q26" i="9"/>
  <c r="S26" i="9" s="1"/>
  <c r="U26" i="9" s="1"/>
  <c r="W26" i="9" s="1"/>
  <c r="Y26" i="9" s="1"/>
  <c r="AA26" i="9" s="1"/>
  <c r="N26" i="9"/>
  <c r="O26" i="9" s="1"/>
  <c r="Q25" i="9"/>
  <c r="S25" i="9" s="1"/>
  <c r="U25" i="9" s="1"/>
  <c r="W25" i="9" s="1"/>
  <c r="Y25" i="9" s="1"/>
  <c r="AA25" i="9" s="1"/>
  <c r="O25" i="9"/>
  <c r="S24" i="9"/>
  <c r="U24" i="9" s="1"/>
  <c r="W24" i="9" s="1"/>
  <c r="Y24" i="9" s="1"/>
  <c r="AA24" i="9" s="1"/>
  <c r="O24" i="9"/>
  <c r="Q24" i="9" s="1"/>
  <c r="N24" i="9"/>
  <c r="O23" i="9"/>
  <c r="Q23" i="9" s="1"/>
  <c r="S23" i="9" s="1"/>
  <c r="U23" i="9" s="1"/>
  <c r="W23" i="9" s="1"/>
  <c r="Y23" i="9" s="1"/>
  <c r="AA23" i="9" s="1"/>
  <c r="N22" i="9"/>
  <c r="O22" i="9" s="1"/>
  <c r="Q22" i="9" s="1"/>
  <c r="S22" i="9" s="1"/>
  <c r="U22" i="9" s="1"/>
  <c r="W22" i="9" s="1"/>
  <c r="Y22" i="9" s="1"/>
  <c r="AA22" i="9" s="1"/>
  <c r="U21" i="9"/>
  <c r="W21" i="9" s="1"/>
  <c r="Y21" i="9" s="1"/>
  <c r="AA21" i="9" s="1"/>
  <c r="Q21" i="9"/>
  <c r="S21" i="9" s="1"/>
  <c r="O21" i="9"/>
  <c r="O20" i="9"/>
  <c r="Q20" i="9" s="1"/>
  <c r="S20" i="9" s="1"/>
  <c r="U20" i="9" s="1"/>
  <c r="W20" i="9" s="1"/>
  <c r="Y20" i="9" s="1"/>
  <c r="AA20" i="9" s="1"/>
  <c r="N20" i="9"/>
  <c r="S19" i="9"/>
  <c r="U19" i="9" s="1"/>
  <c r="W19" i="9" s="1"/>
  <c r="Y19" i="9" s="1"/>
  <c r="AA19" i="9" s="1"/>
  <c r="O19" i="9"/>
  <c r="Q19" i="9" s="1"/>
  <c r="Q18" i="9"/>
  <c r="S18" i="9" s="1"/>
  <c r="U18" i="9" s="1"/>
  <c r="W18" i="9" s="1"/>
  <c r="Y18" i="9" s="1"/>
  <c r="AA18" i="9" s="1"/>
  <c r="N18" i="9"/>
  <c r="O18" i="9" s="1"/>
  <c r="Q17" i="9"/>
  <c r="S17" i="9" s="1"/>
  <c r="U17" i="9" s="1"/>
  <c r="W17" i="9" s="1"/>
  <c r="Y17" i="9" s="1"/>
  <c r="AA17" i="9" s="1"/>
  <c r="O17" i="9"/>
  <c r="S16" i="9"/>
  <c r="U16" i="9" s="1"/>
  <c r="W16" i="9" s="1"/>
  <c r="Y16" i="9" s="1"/>
  <c r="AA16" i="9" s="1"/>
  <c r="O16" i="9"/>
  <c r="Q16" i="9" s="1"/>
  <c r="N16" i="9"/>
  <c r="O15" i="9"/>
  <c r="Q15" i="9" s="1"/>
  <c r="S15" i="9" s="1"/>
  <c r="U15" i="9" s="1"/>
  <c r="W15" i="9" s="1"/>
  <c r="Y15" i="9" s="1"/>
  <c r="AA15" i="9" s="1"/>
  <c r="N14" i="9"/>
  <c r="O14" i="9" s="1"/>
  <c r="Q14" i="9" s="1"/>
  <c r="S14" i="9" s="1"/>
  <c r="U14" i="9" s="1"/>
  <c r="W14" i="9" s="1"/>
  <c r="Y14" i="9" s="1"/>
  <c r="AA14" i="9" s="1"/>
  <c r="U13" i="9"/>
  <c r="W13" i="9" s="1"/>
  <c r="Y13" i="9" s="1"/>
  <c r="AA13" i="9" s="1"/>
  <c r="Q13" i="9"/>
  <c r="S13" i="9" s="1"/>
  <c r="O13" i="9"/>
  <c r="O12" i="9"/>
  <c r="Q12" i="9" s="1"/>
  <c r="S12" i="9" s="1"/>
  <c r="U12" i="9" s="1"/>
  <c r="W12" i="9" s="1"/>
  <c r="Y12" i="9" s="1"/>
  <c r="AA12" i="9" s="1"/>
  <c r="N12" i="9"/>
  <c r="K11" i="9"/>
  <c r="M11" i="9" s="1"/>
  <c r="O11" i="9" s="1"/>
  <c r="Q11" i="9" s="1"/>
  <c r="S11" i="9" s="1"/>
  <c r="U11" i="9" s="1"/>
  <c r="W11" i="9" s="1"/>
  <c r="Y11" i="9" s="1"/>
  <c r="AA11" i="9" s="1"/>
  <c r="I11" i="9"/>
  <c r="R10" i="9"/>
  <c r="N10" i="9"/>
  <c r="L10" i="9"/>
  <c r="L9" i="9" s="1"/>
  <c r="I10" i="9"/>
  <c r="K10" i="9" s="1"/>
  <c r="G10" i="9"/>
  <c r="Z9" i="9"/>
  <c r="V9" i="9"/>
  <c r="P9" i="9"/>
  <c r="J9" i="9"/>
  <c r="G9" i="9"/>
  <c r="I10" i="10" l="1"/>
  <c r="K10" i="10" s="1"/>
  <c r="M10" i="10" s="1"/>
  <c r="O10" i="10" s="1"/>
  <c r="Q10" i="10" s="1"/>
  <c r="S10" i="10" s="1"/>
  <c r="U10" i="10" s="1"/>
  <c r="W10" i="10" s="1"/>
  <c r="Y10" i="10" s="1"/>
  <c r="G9" i="10"/>
  <c r="I9" i="10" s="1"/>
  <c r="K9" i="10" s="1"/>
  <c r="M9" i="10" s="1"/>
  <c r="O9" i="10" s="1"/>
  <c r="Q9" i="10" s="1"/>
  <c r="S9" i="10" s="1"/>
  <c r="U9" i="10" s="1"/>
  <c r="W9" i="10" s="1"/>
  <c r="Y9" i="10" s="1"/>
  <c r="N9" i="9"/>
  <c r="T9" i="9"/>
  <c r="I60" i="9"/>
  <c r="K60" i="9" s="1"/>
  <c r="M60" i="9" s="1"/>
  <c r="O60" i="9" s="1"/>
  <c r="Q60" i="9" s="1"/>
  <c r="S60" i="9" s="1"/>
  <c r="U60" i="9" s="1"/>
  <c r="W60" i="9" s="1"/>
  <c r="Y60" i="9" s="1"/>
  <c r="AA60" i="9" s="1"/>
  <c r="H9" i="9"/>
  <c r="I9" i="9" s="1"/>
  <c r="K9" i="9" s="1"/>
  <c r="M9" i="9" s="1"/>
  <c r="O9" i="9" s="1"/>
  <c r="Q9" i="9" s="1"/>
  <c r="S9" i="9" s="1"/>
  <c r="U9" i="9" s="1"/>
  <c r="W9" i="9" s="1"/>
  <c r="Y9" i="9" s="1"/>
  <c r="AA9" i="9" s="1"/>
  <c r="M10" i="9"/>
  <c r="O10" i="9" s="1"/>
  <c r="Q10" i="9" s="1"/>
  <c r="S10" i="9" s="1"/>
  <c r="U10" i="9" s="1"/>
  <c r="W10" i="9" s="1"/>
  <c r="Y10" i="9" s="1"/>
  <c r="AA10" i="9" s="1"/>
  <c r="R9" i="9"/>
  <c r="X9" i="9"/>
  <c r="D45" i="8" l="1"/>
  <c r="C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4" i="8"/>
  <c r="E23" i="8"/>
  <c r="E22" i="8"/>
  <c r="E21" i="8"/>
  <c r="D21" i="8"/>
  <c r="C21" i="8"/>
  <c r="E19" i="8"/>
  <c r="E18" i="8"/>
  <c r="E17" i="8"/>
  <c r="E16" i="8"/>
  <c r="D15" i="8"/>
  <c r="C15" i="8"/>
  <c r="E15" i="8" s="1"/>
  <c r="E14" i="8"/>
  <c r="E13" i="8"/>
  <c r="E12" i="8"/>
  <c r="E11" i="8"/>
  <c r="E10" i="8"/>
  <c r="D9" i="8"/>
  <c r="D8" i="8" s="1"/>
  <c r="C9" i="8"/>
  <c r="C8" i="8" s="1"/>
  <c r="E7" i="8"/>
  <c r="E6" i="8"/>
  <c r="E5" i="8"/>
  <c r="D4" i="8"/>
  <c r="E4" i="8" s="1"/>
  <c r="C4" i="8"/>
  <c r="C20" i="8" s="1"/>
  <c r="E45" i="8" l="1"/>
  <c r="E20" i="8"/>
  <c r="E8" i="8"/>
  <c r="C25" i="8"/>
  <c r="E25" i="8" s="1"/>
  <c r="D20" i="8"/>
  <c r="D25" i="8" s="1"/>
  <c r="E9" i="8"/>
</calcChain>
</file>

<file path=xl/sharedStrings.xml><?xml version="1.0" encoding="utf-8"?>
<sst xmlns="http://schemas.openxmlformats.org/spreadsheetml/2006/main" count="866" uniqueCount="348">
  <si>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</si>
  <si>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</si>
  <si>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</si>
  <si>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</si>
  <si>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</si>
  <si>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</si>
  <si>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</si>
  <si>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</si>
  <si>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</si>
  <si>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</si>
  <si>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</si>
  <si>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</si>
  <si>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</si>
  <si>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</si>
  <si>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</si>
  <si>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</si>
  <si>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</si>
  <si>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</si>
  <si>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</si>
  <si>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</si>
  <si>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</si>
  <si>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</si>
  <si>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</si>
  <si>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</si>
  <si>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</si>
  <si>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</si>
  <si>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</si>
  <si>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</si>
  <si>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</si>
  <si>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</si>
  <si>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</si>
  <si>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</si>
  <si>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</si>
  <si>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</si>
  <si>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</si>
  <si>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</si>
  <si>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</si>
  <si>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</si>
  <si>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</si>
  <si>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</si>
  <si>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</si>
  <si>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</si>
  <si>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</si>
  <si>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</si>
  <si>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</si>
  <si>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</si>
  <si>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</si>
  <si>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</si>
  <si>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</si>
  <si>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</si>
  <si>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</si>
  <si>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</si>
  <si>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</si>
  <si>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</si>
  <si>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</si>
  <si>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</si>
  <si>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</si>
  <si>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</si>
  <si>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</si>
  <si>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</si>
  <si>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</si>
  <si>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</si>
  <si>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</si>
  <si>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</si>
  <si>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</si>
  <si>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</si>
  <si>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</si>
  <si>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</si>
  <si>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Odbor školství, mládeže, tělovýchovy a sportu</t>
  </si>
  <si>
    <t>uk.</t>
  </si>
  <si>
    <t>§</t>
  </si>
  <si>
    <t>UR 2018</t>
  </si>
  <si>
    <t>SU</t>
  </si>
  <si>
    <t>x</t>
  </si>
  <si>
    <t>DU</t>
  </si>
  <si>
    <t>Příloha č.1 - tab.část k ZR-RO č. 327/18</t>
  </si>
  <si>
    <t>ZR - RO č. 327/18</t>
  </si>
  <si>
    <t>Příloha č. 1 - tab. část k RO č. 87/18</t>
  </si>
  <si>
    <t>Změna rozpočtu - rozpočtové opatření č. 327/18</t>
  </si>
  <si>
    <t>příloha č. 1 tab. část k ZR-RO č. 327/18</t>
  </si>
  <si>
    <t>Kapitola 914 04 - působnosti</t>
  </si>
  <si>
    <t>tis. Kč</t>
  </si>
  <si>
    <t>č.a.</t>
  </si>
  <si>
    <t>91404 - P Ů S O B N O S T I</t>
  </si>
  <si>
    <t>ZR 30/18</t>
  </si>
  <si>
    <t>RU č. 1/18</t>
  </si>
  <si>
    <t>ZR-RO č.87/18</t>
  </si>
  <si>
    <t>RU č. 2/18</t>
  </si>
  <si>
    <t>RU č. 3/18</t>
  </si>
  <si>
    <t>RU č. 4/18, ZR č. 205/18</t>
  </si>
  <si>
    <t>RU č. 5/18</t>
  </si>
  <si>
    <t>RU č. 6/18</t>
  </si>
  <si>
    <t>ZR RO č. 327/18</t>
  </si>
  <si>
    <t>Běžné (neinvestiční) výdaje resortu celkem</t>
  </si>
  <si>
    <t>ZR-RO č. 327/18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</si>
  <si>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</si>
  <si>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</si>
  <si>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</si>
  <si>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</si>
  <si>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</si>
  <si>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</si>
  <si>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</si>
  <si>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</si>
  <si>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</si>
  <si>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ostatní osobní výdaje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</si>
  <si>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</si>
  <si>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</si>
  <si>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</si>
  <si>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</si>
  <si>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</si>
  <si>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</si>
  <si>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042000</t>
  </si>
  <si>
    <t>Koncepční materiály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</si>
  <si>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</si>
  <si>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</si>
  <si>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</si>
  <si>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</si>
  <si>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</si>
  <si>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</si>
  <si>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</si>
  <si>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</si>
  <si>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</si>
  <si>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</si>
  <si>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poštovní služby</t>
  </si>
  <si>
    <t>048239</t>
  </si>
  <si>
    <t>Nostrifikace</t>
  </si>
  <si>
    <t>048706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</si>
  <si>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</si>
  <si>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</si>
  <si>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</si>
  <si>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</si>
  <si>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</si>
  <si>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</si>
  <si>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</si>
  <si>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</si>
  <si>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</si>
  <si>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</si>
  <si>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</si>
  <si>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</si>
  <si>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</si>
  <si>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</si>
  <si>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 - účast</t>
  </si>
  <si>
    <t>048705</t>
  </si>
  <si>
    <t>Hry olympiád dětí a mládeže - organizace pořádání Her letní olympiády dětí a mládeže ČR 2019</t>
  </si>
  <si>
    <t>Příloha č. 1 - tab.část k ZR - RO č. 327/18</t>
  </si>
  <si>
    <t>Kapitola 912 04 - účelové příspěvky PO</t>
  </si>
  <si>
    <t>91204 - Ú Č E L O V É  P Ř Í S P Ě V K Y  P O</t>
  </si>
  <si>
    <t>RO č. 12/18</t>
  </si>
  <si>
    <t>RO č. 27,30/18</t>
  </si>
  <si>
    <t>RO č. 65/18</t>
  </si>
  <si>
    <t>RO č. 75/18</t>
  </si>
  <si>
    <t>RO č. 101/18</t>
  </si>
  <si>
    <t>ZR č. 74,78,79,135/18</t>
  </si>
  <si>
    <t>ZR č. 171,167/18</t>
  </si>
  <si>
    <t>RO č. 189/18</t>
  </si>
  <si>
    <t>RO č. 257,241,289/18</t>
  </si>
  <si>
    <t>Jmenovité inv. a neinv. akce resortu</t>
  </si>
  <si>
    <t>0450001</t>
  </si>
  <si>
    <t>Stipendijní program pro žáky odborných škol</t>
  </si>
  <si>
    <t>neinvestiční příspěvky zřízeným příspěvkovým organizacím</t>
  </si>
  <si>
    <t>0450115</t>
  </si>
  <si>
    <t>1437</t>
  </si>
  <si>
    <t>SOŠ a SOU, Česká Lípa, 28. října 2707, p.o. - Stipendijní program pro žáky odborných škol</t>
  </si>
  <si>
    <t>0450116</t>
  </si>
  <si>
    <t>1433</t>
  </si>
  <si>
    <t>SŠSSaD, Liberec II, Truhlářská 360/3, p.o. - Stipendijní program pro žáky odborných škol</t>
  </si>
  <si>
    <t>0450117</t>
  </si>
  <si>
    <t>1448</t>
  </si>
  <si>
    <t>SŠ hospodářská a lesnická, Frýdlant, Bělíkova 1387, p.o. - Stipendijní program pro žáky odborných škol</t>
  </si>
  <si>
    <t>0450118</t>
  </si>
  <si>
    <t>1424</t>
  </si>
  <si>
    <t>VOŠ sklářská a SŠ, Nový Bor, Wolkerova 316, p.o. - Stipendijní program pro žáky odborných škol</t>
  </si>
  <si>
    <t>0450119</t>
  </si>
  <si>
    <t>1434</t>
  </si>
  <si>
    <t>ISŠ, Semily, 28. října 607, Semily, p.o. - Stipendijní program pro žáky odborných škol</t>
  </si>
  <si>
    <t>0450120</t>
  </si>
  <si>
    <t>1452</t>
  </si>
  <si>
    <t>OA, HŠ a SOŠ, Turnov, Zborovská 519, p.o. - Stipendijní program pro žáky odborných škol</t>
  </si>
  <si>
    <t>0450121</t>
  </si>
  <si>
    <t>1438</t>
  </si>
  <si>
    <t>SPŠ technická, Jablonec n/N, Belgická 4852, p.o. - Stipendijní program pro žáky odborných škol</t>
  </si>
  <si>
    <t>0450122</t>
  </si>
  <si>
    <t>1432</t>
  </si>
  <si>
    <t>SŠ a MŠ, Liberec, Na Bojišti 15, p.o. - Stipendijní program pro žáky odborných škol</t>
  </si>
  <si>
    <t>0450123</t>
  </si>
  <si>
    <t>1440</t>
  </si>
  <si>
    <t>SŠ řemesel a služeb, Jablonec n/N, Smetanova 66, p.o. - Stipendijní program pro žáky odborných škol</t>
  </si>
  <si>
    <t>0450124</t>
  </si>
  <si>
    <t>1427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</si>
  <si>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</si>
  <si>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</si>
  <si>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</si>
  <si>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0450136</t>
  </si>
  <si>
    <t>1493</t>
  </si>
  <si>
    <t>PPP, Liberec 2, Truhlářská 3, p.o. - Diagnostické nástroje pro školská poradenská zařízení</t>
  </si>
  <si>
    <t>0450137</t>
  </si>
  <si>
    <t>1492</t>
  </si>
  <si>
    <t>PPP, Jablonec n/N, p.o. - Diagnostické nástroje pro školská poradenská zařízení</t>
  </si>
  <si>
    <t>0450138</t>
  </si>
  <si>
    <t>1494</t>
  </si>
  <si>
    <t>PPP a SPC, Semily, p.o. - Diagnostické nástroje pro školská poradenská zařízení</t>
  </si>
  <si>
    <t>0450139</t>
  </si>
  <si>
    <t>1491</t>
  </si>
  <si>
    <t>PPP, Česká Lípa, Havlíčkova 443, p.o. - Diagnostické nástroje pro školská poradenská zařízení</t>
  </si>
  <si>
    <t>0450140</t>
  </si>
  <si>
    <t>1456</t>
  </si>
  <si>
    <t>ZŠ a MŠ pro tělesně postižené, Liberec, Lužická 920/7, p.o. - Diagnostické nástroje pro školská poradenská zařízení</t>
  </si>
  <si>
    <t>0450141</t>
  </si>
  <si>
    <t>1455</t>
  </si>
  <si>
    <t>ZŠ a MŠ logopedická, Liberec, p.o. - Diagnostické nástroje pro školská poradenská zařízení</t>
  </si>
  <si>
    <t>0450142</t>
  </si>
  <si>
    <t>1457</t>
  </si>
  <si>
    <t>ZŠ, Jablonec n/N, Liberecká 1734/31, p.o. - Diagnostické nástroje pro školská poradenská zařízení</t>
  </si>
  <si>
    <t>0450143</t>
  </si>
  <si>
    <t>1460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</si>
  <si>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</si>
  <si>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</si>
  <si>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</si>
  <si>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0450102</t>
  </si>
  <si>
    <t>SOŠ a SOU, Česká Lípa, 28. října 2707, p.o. - Burza středních škol QUO VADIS 2018</t>
  </si>
  <si>
    <t>0450103</t>
  </si>
  <si>
    <t>OA, HŠ a SOŠ, Turnov, Zborovská 519, p.o. - 22. - Burza středních škol 2018</t>
  </si>
  <si>
    <t>0450104</t>
  </si>
  <si>
    <t>1409</t>
  </si>
  <si>
    <t>Gymnázium Dr.A.Randy, Jablonec nad Nisou, p.o. - Ústřední kolo Fyzikální olympiády 2018</t>
  </si>
  <si>
    <t>0450145</t>
  </si>
  <si>
    <t>Gymnázium Dr.A.Randy, Jablonec nad Nisou, p.o. - MS v přespolním běhu v Paříži</t>
  </si>
  <si>
    <t>0450026</t>
  </si>
  <si>
    <t>OA, HŠ a SOŠ, Turnov, Zborovská 519, p.o. - Projektová dokumentace - Centrum odbor. vzdělávání</t>
  </si>
  <si>
    <t>investiční transfery zřízeným příspěvkovým organizacím</t>
  </si>
  <si>
    <t>0450027</t>
  </si>
  <si>
    <t>1418</t>
  </si>
  <si>
    <t>SPŠ, Česká Lípa, Havlíčkova 426, p.o. - Projektová dokumentace - Centrum odbor. vzdělávání</t>
  </si>
  <si>
    <t>0450028</t>
  </si>
  <si>
    <t>1421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</si>
  <si>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</si>
  <si>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</si>
  <si>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</si>
  <si>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</si>
  <si>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</si>
  <si>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</si>
  <si>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</si>
  <si>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 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</si>
  <si>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</si>
  <si>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</si>
  <si>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</si>
  <si>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</si>
  <si>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</si>
  <si>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</si>
  <si>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</si>
  <si>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</si>
  <si>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</si>
  <si>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</si>
  <si>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0450046</t>
  </si>
  <si>
    <t>Střední škola strojní, stavební a dopravní, Liberec - Unifikace el.napětí</t>
  </si>
  <si>
    <t>0450051</t>
  </si>
  <si>
    <t>1413</t>
  </si>
  <si>
    <t>VOŠMO a OA, Jablonec n/N, Horní náměstí 15, p.o. - Pořízení PD na zateplení fasády včetně souvisejících inžen.činností</t>
  </si>
  <si>
    <t>0450061</t>
  </si>
  <si>
    <t>SPŠ strojní a elektrotechnická a VOŠ, Liberec - Oprava střechy na hlavní budově Masarykova ul. Liberec - pořízení PD vč.souvisejících inženýrských činností</t>
  </si>
  <si>
    <t>0450077</t>
  </si>
  <si>
    <t>1410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</si>
  <si>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</si>
  <si>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</si>
  <si>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</si>
  <si>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</si>
  <si>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</si>
  <si>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</si>
  <si>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</si>
  <si>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0450087</t>
  </si>
  <si>
    <t>Střední uměleckoprůmyslová škola sklářská, Železný Brod, Smetanovo zátiší 470, p.o. - Zhotovení PD vč. souvisejících inženýr.činností na rekonstrukci části objektu domova mládeže</t>
  </si>
  <si>
    <t>0450098</t>
  </si>
  <si>
    <t>Střední uměleckoprůmyslová škola sklářská, Železný Brod, Smetanovo zátiší 470, p.o. - Pořízení výstavních vitrín</t>
  </si>
  <si>
    <t>0450099</t>
  </si>
  <si>
    <t>Gymnázium Dr. A. Randy, Jablonec n/N, p.o. - Pořízení PD na výstavbu obslužného objektu pro sportovce</t>
  </si>
  <si>
    <t>0450100</t>
  </si>
  <si>
    <t>Gymnázium, Frýdlant, p.o. - Pořízení PD - rekonstrukce a modernizace přírodov. laboratoře</t>
  </si>
  <si>
    <t>Invest. transf.zřízeným příspěvkovým organizacím</t>
  </si>
  <si>
    <t>0450101</t>
  </si>
  <si>
    <t>Gymnázium, Mimoň, p.o. - Pořízení PD - modernizace učeben</t>
  </si>
  <si>
    <t>0450106</t>
  </si>
  <si>
    <t>Střední uměleckoprůmyslová škola sklářská, Železný Brod, Smetanovo zátiší 470, p.o. - Pořízení sklářské pece</t>
  </si>
  <si>
    <t>0450109</t>
  </si>
  <si>
    <t>SZŠ a VOŠ zdravotnická, Liberec, Kostelní 9,p.o.- Vybavení odloučeného pracoviště v České Lípě</t>
  </si>
  <si>
    <t>0450110</t>
  </si>
  <si>
    <t>SOŠ a SOU, Česká Lípa, 28. října 2707, p.o. - Modernizace evakuačního výtahu</t>
  </si>
  <si>
    <t>0450111</t>
  </si>
  <si>
    <t>SOŠ a SOU, Česká Lípa, 28. října 2707, p.o. - Obnova dvou osobních výtahů</t>
  </si>
  <si>
    <t>0450112</t>
  </si>
  <si>
    <t>Příprava projektových dokumentací vybraných akcí PO OŠMTS</t>
  </si>
  <si>
    <t>0450113</t>
  </si>
  <si>
    <t>ZŠ a MŠ logopedická, Liberec, E.Krásnohorské 921, p.o. - Celorepublikový závod v běžeckém lyžování</t>
  </si>
  <si>
    <t>0450114</t>
  </si>
  <si>
    <t>SUPŠ a VOŠ, Jablonec n/N, Horní náměstí 1, p.o. - Výstava 454 km - umělecké školy se setkávají</t>
  </si>
  <si>
    <t>0450125</t>
  </si>
  <si>
    <t>1430</t>
  </si>
  <si>
    <t>Střední zdravotnická škola, Turnov, 28. října 1390, p.o. - změna zdroje vytápění objektu školy a domova mládeže</t>
  </si>
  <si>
    <t>0450126</t>
  </si>
  <si>
    <t>Střední škola strojní, stavební a dopravní, Liberec, Truhlářská 360/3, p.o. - změna vytápění objektu strojních dílen v Řepné ul., Liberec (na plyn)</t>
  </si>
  <si>
    <t>0450127</t>
  </si>
  <si>
    <t>SPŠ, Česká Lípa, Havlíčkova 426, p.o. - COV LK strojírenství a informatiky - SPŠ Česká Lípa, p.o. - Demontáž, uskladnění a zpětná montáž technologie</t>
  </si>
  <si>
    <t>0450128</t>
  </si>
  <si>
    <t>SPŠ textilní, Liberec, Tyršova 1, p.o. - Spolupráce s Divadlem F.X.Š. Liberec</t>
  </si>
  <si>
    <t>0450129</t>
  </si>
  <si>
    <t>Gymnázium a SOŠ pedagogická, Liberec, Jeronýmova 425/27, p.o. - Spolupráce s Divadlem F.X.Š. Liberec</t>
  </si>
  <si>
    <t>0450130</t>
  </si>
  <si>
    <t>SUPŠ sklářská, Kamenický Šenov, Havlíčkova 57, p.o. - Spolupráce s Divadlem F.X.Š. Liberec</t>
  </si>
  <si>
    <t>0450131</t>
  </si>
  <si>
    <t>SZŠ a VOŠ Libeerec, Kostelní 9, p.o. - Spolupráce s Divadlem F.X.Š. Liberec</t>
  </si>
  <si>
    <t>0450132</t>
  </si>
  <si>
    <t>SŠ gastronomie a služeb, Liberec, Dvorská 447/29, p.o. - Spolupráce s Divadlem F.X.Š. Liberec</t>
  </si>
  <si>
    <t>0450133</t>
  </si>
  <si>
    <t>SUPŠ sklářská, Železný Brod, Smetanovo zátiší 470, p.o. - Spolupráce s Divadlem F.X.Š. Liberec</t>
  </si>
  <si>
    <t>0450134</t>
  </si>
  <si>
    <t>Gymnázium a SOŠ Jilemnice, Tkalcovská 460, p.o. - Film Společně Libereckým krajem</t>
  </si>
  <si>
    <t>0450135</t>
  </si>
  <si>
    <t>1428</t>
  </si>
  <si>
    <t>Střední uměleckoprůmyslová škola a Vyšší odborná škola, Turnov - odstranění havarijního stavu komínu</t>
  </si>
  <si>
    <t xml:space="preserve">   </t>
  </si>
  <si>
    <t>Neinvestiční příspěvky zřízeným příspěvkovým organ</t>
  </si>
  <si>
    <t>0450144</t>
  </si>
  <si>
    <t>Střední škola řemesel a služeb, Jablonec n. N., Smetanova 66, p.o. - Další oprava sociálního zařízení u objektu Podhorská - tělocvična</t>
  </si>
  <si>
    <t>0450146</t>
  </si>
  <si>
    <t>SŠ strojní, stavební a dopravní, Liberec, Truhlářská 360/3, p.o. - Výstavba hřiště u DM, Truhlářská, Liberec - vč. souvis. inž. činností</t>
  </si>
  <si>
    <t>0450147</t>
  </si>
  <si>
    <t>1404</t>
  </si>
  <si>
    <t>Gymnázium a OA, Tanvald, p.o. - Vybudování počítačové sítě</t>
  </si>
  <si>
    <t>0450148</t>
  </si>
  <si>
    <t>1425</t>
  </si>
  <si>
    <t xml:space="preserve">SUPŠ sklářská, Kamenický Šenov, Havlíčkova 57, p.o. - Oprava fasády budovy školy a oprava opěrné zdi </t>
  </si>
  <si>
    <t>0450149</t>
  </si>
  <si>
    <t xml:space="preserve">VOŠMO a OA, Jablonec n/N, Horní náměstí 15, p.o. - Výměna otopných těles </t>
  </si>
  <si>
    <t>0450150</t>
  </si>
  <si>
    <t>1420</t>
  </si>
  <si>
    <t>SPŠ stavební, Liberec, Sokolovské nám. 14, p.o. - Výměna oken v průčelí Appeltova domu</t>
  </si>
  <si>
    <t>0450151</t>
  </si>
  <si>
    <t>PPP, Jablonec n/N, p.o. - Úpravy prostor poradny - 5 kanceláří</t>
  </si>
  <si>
    <t>0450152</t>
  </si>
  <si>
    <t xml:space="preserve">ISŠ, Semily, 28. října 607, Semily, p.o. - Pořízení CNC dřevoobráběcího centra </t>
  </si>
  <si>
    <t>0450153</t>
  </si>
  <si>
    <t>1407</t>
  </si>
  <si>
    <t xml:space="preserve">Gymnázium I.Olbrachta, Semily, Nad Špejcharem 574, p.o. - Oprava opěrné zdi a oplocení areálu školy </t>
  </si>
  <si>
    <t>0450154</t>
  </si>
  <si>
    <t>ZŠ, Jablonec n/N, Liberecká 1734/31, p.o. - Pořízení speciálních židlí a kompenzačních pomůcek pro zdravotně postižené žáky</t>
  </si>
  <si>
    <t>0450155</t>
  </si>
  <si>
    <t>1442</t>
  </si>
  <si>
    <t>SŠ gastronomie a služeb, Liberec, Dvorská 447/29, p.o. - Pořízení PD na vybudování ŠJ včetně souvis. inžen. činností</t>
  </si>
  <si>
    <t>Burza škol v České Lípě - doprava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</si>
</sst>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0" fillId="0" borderId="0" xfId="0" applyNumberFormat="1"/>
    <xf numFmtId="4" fontId="6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4" applyFill="1"/>
    <xf numFmtId="0" fontId="7" fillId="0" borderId="0" xfId="4" applyFont="1" applyFill="1"/>
    <xf numFmtId="0" fontId="8" fillId="0" borderId="0" xfId="5" applyFill="1"/>
    <xf numFmtId="0" fontId="1" fillId="0" borderId="0" xfId="1" applyFill="1"/>
    <xf numFmtId="0" fontId="11" fillId="0" borderId="18" xfId="2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center" vertical="center"/>
    </xf>
    <xf numFmtId="0" fontId="14" fillId="0" borderId="23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horizontal="center" vertical="center"/>
    </xf>
    <xf numFmtId="4" fontId="1" fillId="0" borderId="0" xfId="4" applyNumberFormat="1" applyFill="1"/>
    <xf numFmtId="0" fontId="7" fillId="0" borderId="34" xfId="6" applyFont="1" applyFill="1" applyBorder="1" applyAlignment="1">
      <alignment horizontal="center" vertical="center"/>
    </xf>
    <xf numFmtId="0" fontId="7" fillId="0" borderId="32" xfId="6" applyFont="1" applyFill="1" applyBorder="1" applyAlignment="1">
      <alignment horizontal="center" vertical="center"/>
    </xf>
    <xf numFmtId="0" fontId="7" fillId="0" borderId="32" xfId="6" applyFont="1" applyFill="1" applyBorder="1" applyAlignment="1">
      <alignment vertical="center"/>
    </xf>
    <xf numFmtId="0" fontId="14" fillId="0" borderId="21" xfId="6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4" fillId="0" borderId="26" xfId="6" applyFont="1" applyFill="1" applyBorder="1" applyAlignment="1">
      <alignment horizontal="center" vertical="center"/>
    </xf>
    <xf numFmtId="0" fontId="15" fillId="0" borderId="0" xfId="7" applyFont="1" applyFill="1" applyAlignment="1">
      <alignment horizontal="left"/>
    </xf>
    <xf numFmtId="0" fontId="1" fillId="0" borderId="0" xfId="8" applyFill="1" applyBorder="1"/>
    <xf numFmtId="0" fontId="1" fillId="0" borderId="0" xfId="8" applyFill="1"/>
    <xf numFmtId="0" fontId="11" fillId="0" borderId="0" xfId="8" applyFont="1" applyFill="1" applyAlignment="1">
      <alignment horizontal="center"/>
    </xf>
    <xf numFmtId="0" fontId="16" fillId="0" borderId="14" xfId="8" applyFont="1" applyFill="1" applyBorder="1" applyAlignment="1">
      <alignment horizontal="center" vertical="center"/>
    </xf>
    <xf numFmtId="0" fontId="13" fillId="0" borderId="17" xfId="8" applyFont="1" applyFill="1" applyBorder="1" applyAlignment="1">
      <alignment horizontal="center" vertical="center"/>
    </xf>
    <xf numFmtId="0" fontId="16" fillId="0" borderId="17" xfId="8" applyFont="1" applyFill="1" applyBorder="1" applyAlignment="1">
      <alignment horizontal="center"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wrapText="1"/>
    </xf>
    <xf numFmtId="0" fontId="12" fillId="0" borderId="40" xfId="6" applyFont="1" applyFill="1" applyBorder="1" applyAlignment="1">
      <alignment horizontal="center" vertical="center"/>
    </xf>
    <xf numFmtId="0" fontId="12" fillId="0" borderId="3" xfId="6" applyFont="1" applyFill="1" applyBorder="1" applyAlignment="1">
      <alignment horizontal="center" vertical="center"/>
    </xf>
    <xf numFmtId="0" fontId="12" fillId="0" borderId="15" xfId="6" applyFont="1" applyFill="1" applyBorder="1" applyAlignment="1">
      <alignment horizontal="left" vertical="center"/>
    </xf>
    <xf numFmtId="4" fontId="11" fillId="0" borderId="18" xfId="6" applyNumberFormat="1" applyFont="1" applyFill="1" applyBorder="1" applyAlignment="1"/>
    <xf numFmtId="4" fontId="11" fillId="0" borderId="18" xfId="4" applyNumberFormat="1" applyFont="1" applyFill="1" applyBorder="1" applyAlignment="1"/>
    <xf numFmtId="4" fontId="11" fillId="0" borderId="19" xfId="4" applyNumberFormat="1" applyFont="1" applyFill="1" applyBorder="1"/>
    <xf numFmtId="4" fontId="11" fillId="0" borderId="18" xfId="4" applyNumberFormat="1" applyFont="1" applyFill="1" applyBorder="1"/>
    <xf numFmtId="0" fontId="14" fillId="0" borderId="21" xfId="6" applyFont="1" applyFill="1" applyBorder="1" applyAlignment="1">
      <alignment vertical="center"/>
    </xf>
    <xf numFmtId="4" fontId="14" fillId="0" borderId="24" xfId="6" applyNumberFormat="1" applyFont="1" applyFill="1" applyBorder="1" applyAlignment="1"/>
    <xf numFmtId="4" fontId="14" fillId="0" borderId="24" xfId="4" applyNumberFormat="1" applyFont="1" applyFill="1" applyBorder="1" applyAlignment="1"/>
    <xf numFmtId="4" fontId="14" fillId="0" borderId="25" xfId="4" applyNumberFormat="1" applyFont="1" applyFill="1" applyBorder="1"/>
    <xf numFmtId="4" fontId="14" fillId="0" borderId="24" xfId="4" applyNumberFormat="1" applyFont="1" applyFill="1" applyBorder="1"/>
    <xf numFmtId="0" fontId="11" fillId="0" borderId="5" xfId="6" applyFont="1" applyFill="1" applyBorder="1" applyAlignment="1">
      <alignment horizontal="center" vertical="center"/>
    </xf>
    <xf numFmtId="49" fontId="11" fillId="0" borderId="26" xfId="6" applyNumberFormat="1" applyFont="1" applyFill="1" applyBorder="1" applyAlignment="1">
      <alignment horizontal="center" vertical="center"/>
    </xf>
    <xf numFmtId="49" fontId="11" fillId="0" borderId="27" xfId="6" applyNumberFormat="1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vertical="center"/>
    </xf>
    <xf numFmtId="4" fontId="11" fillId="0" borderId="28" xfId="6" applyNumberFormat="1" applyFont="1" applyFill="1" applyBorder="1" applyAlignment="1"/>
    <xf numFmtId="4" fontId="11" fillId="0" borderId="28" xfId="4" applyNumberFormat="1" applyFont="1" applyFill="1" applyBorder="1" applyAlignment="1"/>
    <xf numFmtId="4" fontId="11" fillId="0" borderId="24" xfId="4" applyNumberFormat="1" applyFont="1" applyFill="1" applyBorder="1"/>
    <xf numFmtId="4" fontId="11" fillId="0" borderId="28" xfId="4" applyNumberFormat="1" applyFont="1" applyFill="1" applyBorder="1"/>
    <xf numFmtId="49" fontId="7" fillId="0" borderId="29" xfId="6" applyNumberFormat="1" applyFont="1" applyFill="1" applyBorder="1" applyAlignment="1">
      <alignment horizontal="center" vertical="center"/>
    </xf>
    <xf numFmtId="49" fontId="7" fillId="0" borderId="30" xfId="6" applyNumberFormat="1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vertical="center"/>
    </xf>
    <xf numFmtId="4" fontId="7" fillId="0" borderId="28" xfId="6" applyNumberFormat="1" applyFont="1" applyFill="1" applyBorder="1" applyAlignment="1"/>
    <xf numFmtId="4" fontId="7" fillId="0" borderId="28" xfId="4" applyNumberFormat="1" applyFont="1" applyFill="1" applyBorder="1" applyAlignment="1"/>
    <xf numFmtId="4" fontId="7" fillId="0" borderId="28" xfId="4" applyNumberFormat="1" applyFont="1" applyFill="1" applyBorder="1"/>
    <xf numFmtId="0" fontId="11" fillId="0" borderId="8" xfId="6" applyFont="1" applyFill="1" applyBorder="1" applyAlignment="1">
      <alignment horizontal="center" vertical="center"/>
    </xf>
    <xf numFmtId="49" fontId="11" fillId="0" borderId="29" xfId="6" applyNumberFormat="1" applyFont="1" applyFill="1" applyBorder="1" applyAlignment="1">
      <alignment horizontal="center" vertical="center"/>
    </xf>
    <xf numFmtId="49" fontId="11" fillId="0" borderId="30" xfId="6" applyNumberFormat="1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vertical="center"/>
    </xf>
    <xf numFmtId="4" fontId="7" fillId="0" borderId="35" xfId="6" applyNumberFormat="1" applyFont="1" applyFill="1" applyBorder="1" applyAlignment="1"/>
    <xf numFmtId="4" fontId="7" fillId="0" borderId="35" xfId="4" applyNumberFormat="1" applyFont="1" applyFill="1" applyBorder="1" applyAlignment="1"/>
    <xf numFmtId="4" fontId="7" fillId="0" borderId="35" xfId="4" applyNumberFormat="1" applyFont="1" applyFill="1" applyBorder="1"/>
    <xf numFmtId="4" fontId="14" fillId="0" borderId="25" xfId="6" applyNumberFormat="1" applyFont="1" applyFill="1" applyBorder="1" applyAlignment="1"/>
    <xf numFmtId="4" fontId="14" fillId="0" borderId="25" xfId="4" applyNumberFormat="1" applyFont="1" applyFill="1" applyBorder="1" applyAlignment="1"/>
    <xf numFmtId="0" fontId="11" fillId="0" borderId="26" xfId="6" applyFont="1" applyFill="1" applyBorder="1" applyAlignment="1">
      <alignment vertical="center" wrapText="1"/>
    </xf>
    <xf numFmtId="0" fontId="18" fillId="0" borderId="8" xfId="6" applyFont="1" applyFill="1" applyBorder="1" applyAlignment="1">
      <alignment horizontal="center" vertical="center"/>
    </xf>
    <xf numFmtId="49" fontId="18" fillId="0" borderId="29" xfId="6" applyNumberFormat="1" applyFont="1" applyFill="1" applyBorder="1" applyAlignment="1">
      <alignment horizontal="center" vertical="center"/>
    </xf>
    <xf numFmtId="49" fontId="18" fillId="0" borderId="30" xfId="6" applyNumberFormat="1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vertical="center" wrapText="1"/>
    </xf>
    <xf numFmtId="0" fontId="7" fillId="0" borderId="29" xfId="6" applyFont="1" applyFill="1" applyBorder="1" applyAlignment="1">
      <alignment vertical="center" wrapText="1"/>
    </xf>
    <xf numFmtId="0" fontId="18" fillId="0" borderId="9" xfId="6" applyFont="1" applyFill="1" applyBorder="1" applyAlignment="1">
      <alignment horizontal="center" vertical="center"/>
    </xf>
    <xf numFmtId="49" fontId="11" fillId="0" borderId="37" xfId="6" applyNumberFormat="1" applyFont="1" applyFill="1" applyBorder="1" applyAlignment="1">
      <alignment horizontal="center" vertical="center"/>
    </xf>
    <xf numFmtId="49" fontId="11" fillId="0" borderId="38" xfId="6" applyNumberFormat="1" applyFont="1" applyFill="1" applyBorder="1" applyAlignment="1">
      <alignment horizontal="center" vertical="center"/>
    </xf>
    <xf numFmtId="0" fontId="18" fillId="0" borderId="41" xfId="6" applyFont="1" applyFill="1" applyBorder="1" applyAlignment="1">
      <alignment horizontal="center" vertical="center"/>
    </xf>
    <xf numFmtId="0" fontId="7" fillId="0" borderId="42" xfId="6" applyFont="1" applyFill="1" applyBorder="1" applyAlignment="1">
      <alignment horizontal="center" vertical="center"/>
    </xf>
    <xf numFmtId="0" fontId="7" fillId="0" borderId="42" xfId="6" applyFont="1" applyFill="1" applyBorder="1" applyAlignment="1">
      <alignment vertical="center"/>
    </xf>
    <xf numFmtId="0" fontId="11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7" fillId="0" borderId="37" xfId="6" applyFont="1" applyFill="1" applyBorder="1" applyAlignment="1">
      <alignment horizontal="center" vertical="center"/>
    </xf>
    <xf numFmtId="0" fontId="7" fillId="0" borderId="37" xfId="6" applyFont="1" applyFill="1" applyBorder="1" applyAlignment="1">
      <alignment vertical="center" wrapText="1"/>
    </xf>
    <xf numFmtId="0" fontId="14" fillId="0" borderId="26" xfId="6" applyFont="1" applyFill="1" applyBorder="1" applyAlignment="1" applyProtection="1">
      <alignment vertical="center" wrapText="1"/>
      <protection locked="0"/>
    </xf>
    <xf numFmtId="0" fontId="7" fillId="0" borderId="0" xfId="4" applyFont="1" applyFill="1" applyBorder="1"/>
    <xf numFmtId="0" fontId="1" fillId="0" borderId="0" xfId="4" applyFill="1" applyBorder="1"/>
    <xf numFmtId="49" fontId="11" fillId="0" borderId="43" xfId="6" applyNumberFormat="1" applyFont="1" applyFill="1" applyBorder="1" applyAlignment="1">
      <alignment horizontal="center" vertical="center"/>
    </xf>
    <xf numFmtId="0" fontId="11" fillId="0" borderId="31" xfId="6" applyFont="1" applyFill="1" applyBorder="1" applyAlignment="1">
      <alignment horizontal="center" vertical="center"/>
    </xf>
    <xf numFmtId="49" fontId="11" fillId="0" borderId="44" xfId="6" applyNumberFormat="1" applyFont="1" applyFill="1" applyBorder="1" applyAlignment="1">
      <alignment horizontal="center" vertical="center"/>
    </xf>
    <xf numFmtId="0" fontId="18" fillId="0" borderId="34" xfId="6" applyFont="1" applyFill="1" applyBorder="1" applyAlignment="1">
      <alignment horizontal="center" vertical="center"/>
    </xf>
    <xf numFmtId="165" fontId="14" fillId="0" borderId="25" xfId="6" applyNumberFormat="1" applyFont="1" applyFill="1" applyBorder="1" applyAlignment="1"/>
    <xf numFmtId="165" fontId="11" fillId="0" borderId="28" xfId="6" applyNumberFormat="1" applyFont="1" applyFill="1" applyBorder="1" applyAlignment="1"/>
    <xf numFmtId="165" fontId="7" fillId="0" borderId="28" xfId="6" applyNumberFormat="1" applyFont="1" applyFill="1" applyBorder="1" applyAlignment="1"/>
    <xf numFmtId="49" fontId="11" fillId="0" borderId="45" xfId="6" applyNumberFormat="1" applyFont="1" applyFill="1" applyBorder="1" applyAlignment="1">
      <alignment horizontal="center" vertical="center"/>
    </xf>
    <xf numFmtId="0" fontId="7" fillId="0" borderId="37" xfId="6" applyFont="1" applyFill="1" applyBorder="1" applyAlignment="1">
      <alignment vertical="center"/>
    </xf>
    <xf numFmtId="165" fontId="7" fillId="0" borderId="35" xfId="6" applyNumberFormat="1" applyFont="1" applyFill="1" applyBorder="1" applyAlignment="1"/>
    <xf numFmtId="4" fontId="7" fillId="0" borderId="36" xfId="6" applyNumberFormat="1" applyFont="1" applyFill="1" applyBorder="1" applyAlignment="1"/>
    <xf numFmtId="165" fontId="7" fillId="0" borderId="36" xfId="6" applyNumberFormat="1" applyFont="1" applyFill="1" applyBorder="1" applyAlignment="1"/>
    <xf numFmtId="4" fontId="7" fillId="0" borderId="36" xfId="4" applyNumberFormat="1" applyFont="1" applyFill="1" applyBorder="1" applyAlignment="1"/>
    <xf numFmtId="4" fontId="7" fillId="0" borderId="36" xfId="4" applyNumberFormat="1" applyFont="1" applyFill="1" applyBorder="1"/>
    <xf numFmtId="0" fontId="11" fillId="0" borderId="0" xfId="6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14" fontId="7" fillId="0" borderId="0" xfId="6" applyNumberFormat="1" applyFont="1" applyFill="1" applyBorder="1" applyAlignment="1">
      <alignment vertical="center"/>
    </xf>
    <xf numFmtId="4" fontId="7" fillId="0" borderId="0" xfId="6" applyNumberFormat="1" applyFont="1" applyFill="1" applyBorder="1" applyAlignment="1">
      <alignment vertical="center"/>
    </xf>
    <xf numFmtId="165" fontId="7" fillId="0" borderId="0" xfId="6" applyNumberFormat="1" applyFont="1" applyFill="1" applyBorder="1" applyAlignment="1">
      <alignment vertical="center"/>
    </xf>
    <xf numFmtId="4" fontId="7" fillId="0" borderId="0" xfId="4" applyNumberFormat="1" applyFont="1" applyFill="1" applyBorder="1"/>
    <xf numFmtId="4" fontId="1" fillId="0" borderId="0" xfId="4" applyNumberFormat="1" applyFill="1" applyBorder="1"/>
    <xf numFmtId="4" fontId="7" fillId="0" borderId="0" xfId="4" applyNumberFormat="1" applyFont="1" applyFill="1"/>
    <xf numFmtId="14" fontId="19" fillId="0" borderId="0" xfId="0" applyNumberFormat="1" applyFont="1" applyFill="1" applyAlignment="1">
      <alignment horizontal="left"/>
    </xf>
    <xf numFmtId="0" fontId="19" fillId="0" borderId="0" xfId="4" applyFont="1" applyFill="1"/>
    <xf numFmtId="0" fontId="19" fillId="0" borderId="0" xfId="4" applyFont="1" applyFill="1" applyAlignment="1"/>
    <xf numFmtId="49" fontId="11" fillId="0" borderId="32" xfId="6" applyNumberFormat="1" applyFont="1" applyFill="1" applyBorder="1" applyAlignment="1">
      <alignment horizontal="center" vertical="center"/>
    </xf>
    <xf numFmtId="49" fontId="11" fillId="0" borderId="33" xfId="6" applyNumberFormat="1" applyFont="1" applyFill="1" applyBorder="1" applyAlignment="1">
      <alignment horizontal="center" vertical="center"/>
    </xf>
    <xf numFmtId="0" fontId="7" fillId="0" borderId="32" xfId="6" applyFont="1" applyFill="1" applyBorder="1" applyAlignment="1">
      <alignment vertical="center" wrapText="1"/>
    </xf>
    <xf numFmtId="0" fontId="19" fillId="0" borderId="0" xfId="4" applyFont="1" applyFill="1" applyAlignment="1">
      <alignment wrapText="1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6" fillId="0" borderId="17" xfId="8" applyFont="1" applyFill="1" applyBorder="1" applyAlignment="1">
      <alignment horizontal="center" vertical="center"/>
    </xf>
    <xf numFmtId="0" fontId="12" fillId="0" borderId="15" xfId="6" applyFont="1" applyFill="1" applyBorder="1" applyAlignment="1">
      <alignment horizontal="center" vertical="center"/>
    </xf>
    <xf numFmtId="4" fontId="7" fillId="0" borderId="0" xfId="4" applyNumberFormat="1" applyFont="1" applyFill="1" applyAlignment="1"/>
    <xf numFmtId="0" fontId="0" fillId="0" borderId="0" xfId="0" applyFill="1" applyAlignment="1"/>
    <xf numFmtId="0" fontId="1" fillId="0" borderId="0" xfId="2" applyFill="1"/>
    <xf numFmtId="0" fontId="11" fillId="0" borderId="19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6" xfId="6" applyFont="1" applyFill="1" applyBorder="1" applyAlignment="1">
      <alignment horizontal="center" vertical="center"/>
    </xf>
    <xf numFmtId="0" fontId="11" fillId="0" borderId="47" xfId="6" applyFont="1" applyFill="1" applyBorder="1" applyAlignment="1">
      <alignment horizontal="center" vertical="center"/>
    </xf>
    <xf numFmtId="0" fontId="11" fillId="0" borderId="17" xfId="6" applyFont="1" applyFill="1" applyBorder="1" applyAlignment="1">
      <alignment horizontal="center" vertical="center"/>
    </xf>
    <xf numFmtId="0" fontId="11" fillId="0" borderId="17" xfId="6" applyFont="1" applyFill="1" applyBorder="1" applyAlignment="1">
      <alignment horizontal="left" vertical="center"/>
    </xf>
    <xf numFmtId="165" fontId="11" fillId="0" borderId="18" xfId="6" applyNumberFormat="1" applyFont="1" applyFill="1" applyBorder="1" applyAlignment="1"/>
    <xf numFmtId="165" fontId="11" fillId="0" borderId="18" xfId="2" applyNumberFormat="1" applyFont="1" applyFill="1" applyBorder="1" applyAlignment="1"/>
    <xf numFmtId="165" fontId="11" fillId="0" borderId="18" xfId="4" applyNumberFormat="1" applyFont="1" applyFill="1" applyBorder="1"/>
    <xf numFmtId="165" fontId="11" fillId="0" borderId="18" xfId="2" applyNumberFormat="1" applyFont="1" applyFill="1" applyBorder="1"/>
    <xf numFmtId="0" fontId="7" fillId="0" borderId="0" xfId="2" applyFont="1" applyFill="1"/>
    <xf numFmtId="0" fontId="11" fillId="0" borderId="20" xfId="6" applyFont="1" applyFill="1" applyBorder="1" applyAlignment="1">
      <alignment horizontal="center" vertical="center"/>
    </xf>
    <xf numFmtId="49" fontId="11" fillId="0" borderId="21" xfId="6" applyNumberFormat="1" applyFont="1" applyFill="1" applyBorder="1" applyAlignment="1">
      <alignment horizontal="center" vertical="center"/>
    </xf>
    <xf numFmtId="49" fontId="11" fillId="0" borderId="22" xfId="6" applyNumberFormat="1" applyFont="1" applyFill="1" applyBorder="1" applyAlignment="1">
      <alignment horizontal="center" vertical="center"/>
    </xf>
    <xf numFmtId="0" fontId="11" fillId="0" borderId="23" xfId="6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vertical="center" wrapText="1"/>
    </xf>
    <xf numFmtId="165" fontId="11" fillId="0" borderId="25" xfId="6" applyNumberFormat="1" applyFont="1" applyFill="1" applyBorder="1" applyAlignment="1"/>
    <xf numFmtId="165" fontId="11" fillId="0" borderId="25" xfId="2" applyNumberFormat="1" applyFont="1" applyFill="1" applyBorder="1" applyAlignment="1"/>
    <xf numFmtId="165" fontId="11" fillId="0" borderId="25" xfId="2" applyNumberFormat="1" applyFont="1" applyFill="1" applyBorder="1"/>
    <xf numFmtId="165" fontId="11" fillId="0" borderId="24" xfId="2" applyNumberFormat="1" applyFont="1" applyFill="1" applyBorder="1"/>
    <xf numFmtId="165" fontId="7" fillId="0" borderId="28" xfId="2" applyNumberFormat="1" applyFont="1" applyFill="1" applyBorder="1" applyAlignment="1"/>
    <xf numFmtId="165" fontId="7" fillId="0" borderId="28" xfId="2" applyNumberFormat="1" applyFont="1" applyFill="1" applyBorder="1"/>
    <xf numFmtId="0" fontId="11" fillId="0" borderId="9" xfId="6" applyFont="1" applyFill="1" applyBorder="1" applyAlignment="1">
      <alignment horizontal="center"/>
    </xf>
    <xf numFmtId="0" fontId="11" fillId="0" borderId="29" xfId="6" applyFont="1" applyFill="1" applyBorder="1" applyAlignment="1">
      <alignment horizontal="center"/>
    </xf>
    <xf numFmtId="0" fontId="11" fillId="0" borderId="10" xfId="6" applyFont="1" applyFill="1" applyBorder="1" applyAlignment="1">
      <alignment wrapText="1"/>
    </xf>
    <xf numFmtId="165" fontId="11" fillId="0" borderId="28" xfId="2" applyNumberFormat="1" applyFont="1" applyFill="1" applyBorder="1" applyAlignment="1"/>
    <xf numFmtId="165" fontId="11" fillId="0" borderId="28" xfId="2" applyNumberFormat="1" applyFont="1" applyFill="1" applyBorder="1"/>
    <xf numFmtId="0" fontId="7" fillId="0" borderId="9" xfId="6" applyFont="1" applyFill="1" applyBorder="1" applyAlignment="1">
      <alignment horizontal="center"/>
    </xf>
    <xf numFmtId="0" fontId="7" fillId="0" borderId="29" xfId="6" applyFont="1" applyFill="1" applyBorder="1" applyAlignment="1">
      <alignment horizontal="center"/>
    </xf>
    <xf numFmtId="0" fontId="7" fillId="0" borderId="10" xfId="6" applyFont="1" applyFill="1" applyBorder="1" applyAlignment="1">
      <alignment wrapText="1"/>
    </xf>
    <xf numFmtId="49" fontId="11" fillId="0" borderId="29" xfId="3" applyNumberFormat="1" applyFont="1" applyFill="1" applyBorder="1" applyAlignment="1">
      <alignment horizontal="center" vertical="center"/>
    </xf>
    <xf numFmtId="14" fontId="11" fillId="0" borderId="29" xfId="3" applyNumberFormat="1" applyFont="1" applyFill="1" applyBorder="1" applyAlignment="1">
      <alignment horizontal="justify" vertical="center" wrapText="1"/>
    </xf>
    <xf numFmtId="0" fontId="11" fillId="0" borderId="29" xfId="3" applyFont="1" applyFill="1" applyBorder="1" applyAlignment="1">
      <alignment horizontal="justify" vertical="center" wrapText="1"/>
    </xf>
    <xf numFmtId="0" fontId="11" fillId="0" borderId="8" xfId="6" applyFont="1" applyFill="1" applyBorder="1" applyAlignment="1">
      <alignment horizontal="center"/>
    </xf>
    <xf numFmtId="49" fontId="11" fillId="0" borderId="29" xfId="0" applyNumberFormat="1" applyFont="1" applyFill="1" applyBorder="1" applyAlignment="1">
      <alignment horizontal="center"/>
    </xf>
    <xf numFmtId="49" fontId="11" fillId="0" borderId="30" xfId="6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justify" wrapText="1"/>
    </xf>
    <xf numFmtId="0" fontId="7" fillId="0" borderId="8" xfId="6" applyFont="1" applyFill="1" applyBorder="1" applyAlignment="1">
      <alignment horizontal="center"/>
    </xf>
    <xf numFmtId="49" fontId="7" fillId="0" borderId="29" xfId="6" applyNumberFormat="1" applyFont="1" applyFill="1" applyBorder="1" applyAlignment="1">
      <alignment horizontal="center"/>
    </xf>
    <xf numFmtId="49" fontId="7" fillId="0" borderId="30" xfId="6" applyNumberFormat="1" applyFont="1" applyFill="1" applyBorder="1" applyAlignment="1">
      <alignment horizontal="center"/>
    </xf>
    <xf numFmtId="0" fontId="7" fillId="0" borderId="29" xfId="6" applyFont="1" applyFill="1" applyBorder="1" applyAlignment="1">
      <alignment wrapText="1"/>
    </xf>
    <xf numFmtId="0" fontId="11" fillId="0" borderId="48" xfId="5" applyFont="1" applyFill="1" applyBorder="1" applyAlignment="1">
      <alignment vertical="center"/>
    </xf>
    <xf numFmtId="49" fontId="11" fillId="0" borderId="29" xfId="5" applyNumberFormat="1" applyFont="1" applyFill="1" applyBorder="1" applyAlignment="1">
      <alignment horizontal="center" vertical="center"/>
    </xf>
    <xf numFmtId="0" fontId="11" fillId="0" borderId="30" xfId="5" applyFont="1" applyFill="1" applyBorder="1" applyAlignment="1">
      <alignment horizontal="center" vertical="center"/>
    </xf>
    <xf numFmtId="0" fontId="11" fillId="0" borderId="9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left" vertical="center" wrapText="1"/>
    </xf>
    <xf numFmtId="165" fontId="11" fillId="0" borderId="28" xfId="4" applyNumberFormat="1" applyFont="1" applyFill="1" applyBorder="1"/>
    <xf numFmtId="0" fontId="7" fillId="0" borderId="8" xfId="5" applyFont="1" applyFill="1" applyBorder="1" applyAlignment="1">
      <alignment vertical="center"/>
    </xf>
    <xf numFmtId="49" fontId="7" fillId="0" borderId="29" xfId="5" applyNumberFormat="1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 wrapText="1"/>
    </xf>
    <xf numFmtId="165" fontId="7" fillId="0" borderId="28" xfId="4" applyNumberFormat="1" applyFont="1" applyFill="1" applyBorder="1"/>
    <xf numFmtId="49" fontId="11" fillId="0" borderId="29" xfId="9" applyNumberFormat="1" applyFont="1" applyFill="1" applyBorder="1" applyAlignment="1">
      <alignment horizontal="center" vertical="center"/>
    </xf>
    <xf numFmtId="49" fontId="7" fillId="0" borderId="29" xfId="9" applyNumberFormat="1" applyFont="1" applyFill="1" applyBorder="1" applyAlignment="1">
      <alignment horizontal="center" vertical="center"/>
    </xf>
    <xf numFmtId="0" fontId="18" fillId="0" borderId="29" xfId="6" applyFont="1" applyFill="1" applyBorder="1" applyAlignment="1">
      <alignment horizontal="center" vertical="center"/>
    </xf>
    <xf numFmtId="49" fontId="7" fillId="0" borderId="29" xfId="5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 wrapText="1"/>
    </xf>
    <xf numFmtId="49" fontId="11" fillId="0" borderId="30" xfId="5" applyNumberFormat="1" applyFont="1" applyFill="1" applyBorder="1" applyAlignment="1">
      <alignment horizontal="center" vertical="center"/>
    </xf>
    <xf numFmtId="165" fontId="11" fillId="0" borderId="28" xfId="4" applyNumberFormat="1" applyFont="1" applyFill="1" applyBorder="1" applyAlignment="1">
      <alignment horizontal="right"/>
    </xf>
    <xf numFmtId="165" fontId="7" fillId="0" borderId="28" xfId="4" applyNumberFormat="1" applyFont="1" applyFill="1" applyBorder="1" applyAlignment="1">
      <alignment horizontal="right"/>
    </xf>
    <xf numFmtId="0" fontId="11" fillId="0" borderId="0" xfId="4" applyFont="1" applyFill="1"/>
    <xf numFmtId="165" fontId="1" fillId="0" borderId="28" xfId="4" applyNumberFormat="1" applyFill="1" applyBorder="1" applyAlignment="1"/>
    <xf numFmtId="0" fontId="22" fillId="0" borderId="9" xfId="0" applyFont="1" applyFill="1" applyBorder="1" applyAlignment="1">
      <alignment horizontal="left" vertical="center" wrapText="1"/>
    </xf>
    <xf numFmtId="165" fontId="23" fillId="0" borderId="28" xfId="4" applyNumberFormat="1" applyFont="1" applyFill="1" applyBorder="1" applyAlignment="1"/>
    <xf numFmtId="0" fontId="7" fillId="0" borderId="11" xfId="6" applyFont="1" applyFill="1" applyBorder="1" applyAlignment="1">
      <alignment horizontal="center" vertical="center"/>
    </xf>
    <xf numFmtId="49" fontId="7" fillId="0" borderId="37" xfId="6" applyNumberFormat="1" applyFont="1" applyFill="1" applyBorder="1" applyAlignment="1">
      <alignment horizontal="center" vertical="center"/>
    </xf>
    <xf numFmtId="49" fontId="7" fillId="0" borderId="38" xfId="6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left" vertical="center" wrapText="1"/>
    </xf>
    <xf numFmtId="165" fontId="1" fillId="0" borderId="35" xfId="4" applyNumberFormat="1" applyFill="1" applyBorder="1" applyAlignment="1"/>
    <xf numFmtId="165" fontId="7" fillId="0" borderId="35" xfId="4" applyNumberFormat="1" applyFont="1" applyFill="1" applyBorder="1"/>
    <xf numFmtId="165" fontId="7" fillId="0" borderId="35" xfId="2" applyNumberFormat="1" applyFont="1" applyFill="1" applyBorder="1"/>
    <xf numFmtId="0" fontId="1" fillId="0" borderId="43" xfId="4" applyFill="1" applyBorder="1"/>
    <xf numFmtId="0" fontId="7" fillId="0" borderId="31" xfId="6" applyFont="1" applyFill="1" applyBorder="1" applyAlignment="1">
      <alignment horizontal="center" vertical="center"/>
    </xf>
    <xf numFmtId="49" fontId="7" fillId="0" borderId="32" xfId="6" applyNumberFormat="1" applyFont="1" applyFill="1" applyBorder="1" applyAlignment="1">
      <alignment horizontal="center" vertical="center"/>
    </xf>
    <xf numFmtId="49" fontId="7" fillId="0" borderId="33" xfId="6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" fillId="0" borderId="44" xfId="4" applyFill="1" applyBorder="1"/>
    <xf numFmtId="165" fontId="7" fillId="0" borderId="36" xfId="4" applyNumberFormat="1" applyFont="1" applyFill="1" applyBorder="1"/>
    <xf numFmtId="165" fontId="7" fillId="0" borderId="36" xfId="2" applyNumberFormat="1" applyFont="1" applyFill="1" applyBorder="1"/>
    <xf numFmtId="165" fontId="7" fillId="0" borderId="0" xfId="4" applyNumberFormat="1" applyFont="1" applyFill="1"/>
    <xf numFmtId="0" fontId="21" fillId="0" borderId="29" xfId="4" applyFont="1" applyFill="1" applyBorder="1" applyAlignment="1">
      <alignment horizontal="justify" vertical="center" wrapText="1"/>
    </xf>
    <xf numFmtId="0" fontId="16" fillId="0" borderId="17" xfId="8" applyFont="1" applyFill="1" applyBorder="1" applyAlignment="1">
      <alignment horizontal="center" vertical="center"/>
    </xf>
    <xf numFmtId="0" fontId="16" fillId="0" borderId="39" xfId="8" applyFont="1" applyFill="1" applyBorder="1" applyAlignment="1">
      <alignment horizontal="center" vertical="center"/>
    </xf>
    <xf numFmtId="0" fontId="11" fillId="0" borderId="17" xfId="6" applyFont="1" applyFill="1" applyBorder="1" applyAlignment="1">
      <alignment horizontal="center" vertical="center"/>
    </xf>
    <xf numFmtId="0" fontId="11" fillId="0" borderId="39" xfId="6" applyFont="1" applyFill="1" applyBorder="1" applyAlignment="1">
      <alignment horizontal="center" vertical="center"/>
    </xf>
    <xf numFmtId="4" fontId="7" fillId="0" borderId="0" xfId="4" applyNumberFormat="1" applyFont="1" applyFill="1" applyAlignment="1"/>
    <xf numFmtId="0" fontId="0" fillId="0" borderId="0" xfId="0" applyFill="1" applyAlignment="1"/>
    <xf numFmtId="0" fontId="9" fillId="0" borderId="0" xfId="5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5" fillId="0" borderId="0" xfId="7" applyFont="1" applyFill="1" applyAlignment="1">
      <alignment horizontal="right"/>
    </xf>
    <xf numFmtId="0" fontId="7" fillId="0" borderId="0" xfId="7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19" fillId="0" borderId="0" xfId="4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2" fillId="0" borderId="15" xfId="6" applyFont="1" applyFill="1" applyBorder="1" applyAlignment="1">
      <alignment horizontal="center" vertical="center"/>
    </xf>
    <xf numFmtId="0" fontId="12" fillId="0" borderId="16" xfId="6" applyFont="1" applyFill="1" applyBorder="1" applyAlignment="1">
      <alignment horizontal="center" vertical="center"/>
    </xf>
    <xf numFmtId="49" fontId="14" fillId="0" borderId="21" xfId="6" applyNumberFormat="1" applyFont="1" applyFill="1" applyBorder="1" applyAlignment="1">
      <alignment horizontal="center" vertical="center"/>
    </xf>
    <xf numFmtId="0" fontId="17" fillId="0" borderId="22" xfId="8" applyFont="1" applyFill="1" applyBorder="1" applyAlignment="1">
      <alignment horizontal="center" vertical="center"/>
    </xf>
    <xf numFmtId="49" fontId="14" fillId="0" borderId="26" xfId="6" applyNumberFormat="1" applyFont="1" applyFill="1" applyBorder="1" applyAlignment="1">
      <alignment horizontal="center" vertical="center"/>
    </xf>
    <xf numFmtId="0" fontId="17" fillId="0" borderId="27" xfId="8" applyFont="1" applyFill="1" applyBorder="1" applyAlignment="1">
      <alignment horizontal="center" vertical="center"/>
    </xf>
    <xf numFmtId="49" fontId="14" fillId="0" borderId="22" xfId="6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0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5"/>
    <cellStyle name="normální_Rozpis výdajů 03 bez PO 2 2" xfId="4"/>
    <cellStyle name="normální_Rozpis výdajů 03 bez PO_03. Ekonomický" xfId="9"/>
    <cellStyle name="normální_Rozpis výdajů 03 bez PO_04 - OSMTVS" xfId="6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zoomScaleNormal="100" workbookViewId="0">
      <selection activeCell="AE14" sqref="AE14"/>
    </sheetView>
  </sheetViews>
  <sheetFormatPr defaultColWidth="3.140625" defaultRowHeight="12.75" x14ac:dyDescent="0.2"/>
  <cols>
    <col min="1" max="1" width="3.140625" style="37" customWidth="1"/>
    <col min="2" max="2" width="10.140625" style="37" customWidth="1"/>
    <col min="3" max="4" width="4.5703125" style="37" customWidth="1"/>
    <col min="5" max="5" width="8.42578125" style="37" customWidth="1"/>
    <col min="6" max="6" width="40.85546875" style="37" customWidth="1"/>
    <col min="7" max="7" width="8.7109375" style="49" customWidth="1"/>
    <col min="8" max="8" width="8.7109375" style="37" hidden="1" customWidth="1"/>
    <col min="9" max="9" width="9" style="37" hidden="1" customWidth="1"/>
    <col min="10" max="16" width="9.140625" style="37" hidden="1" customWidth="1"/>
    <col min="17" max="17" width="10.140625" style="37" hidden="1" customWidth="1"/>
    <col min="18" max="19" width="9.140625" style="37" hidden="1" customWidth="1"/>
    <col min="20" max="20" width="9.7109375" style="37" hidden="1" customWidth="1"/>
    <col min="21" max="24" width="9.140625" style="37" hidden="1" customWidth="1"/>
    <col min="25" max="25" width="9.140625" style="37" customWidth="1"/>
    <col min="26" max="26" width="9.7109375" style="37" customWidth="1"/>
    <col min="27" max="27" width="9.140625" style="37" customWidth="1"/>
    <col min="28" max="28" width="11.28515625" style="37" customWidth="1"/>
    <col min="29" max="251" width="9.140625" style="37" customWidth="1"/>
    <col min="252" max="16384" width="3.140625" style="37"/>
  </cols>
  <sheetData>
    <row r="1" spans="1:28" ht="15" x14ac:dyDescent="0.25">
      <c r="G1" s="250"/>
      <c r="H1" s="251"/>
      <c r="I1" s="251"/>
      <c r="J1" s="250"/>
      <c r="K1" s="251"/>
      <c r="L1" s="251"/>
      <c r="P1" s="157"/>
      <c r="Q1" s="158"/>
      <c r="R1" s="158"/>
      <c r="S1" s="157"/>
      <c r="U1" s="157"/>
      <c r="X1" s="157"/>
      <c r="Y1" s="157" t="s">
        <v>144</v>
      </c>
    </row>
    <row r="2" spans="1:28" ht="18" x14ac:dyDescent="0.25">
      <c r="A2" s="252" t="s">
        <v>78</v>
      </c>
      <c r="B2" s="252"/>
      <c r="C2" s="252"/>
      <c r="D2" s="252"/>
      <c r="E2" s="252"/>
      <c r="F2" s="252"/>
      <c r="G2" s="252"/>
      <c r="H2" s="252"/>
      <c r="I2" s="252"/>
      <c r="K2" s="250"/>
      <c r="L2" s="251"/>
      <c r="M2" s="251"/>
      <c r="N2" s="157"/>
      <c r="O2" s="158"/>
      <c r="P2" s="158"/>
    </row>
    <row r="3" spans="1:28" ht="12" customHeight="1" x14ac:dyDescent="0.25">
      <c r="A3" s="39"/>
      <c r="B3" s="39"/>
      <c r="C3" s="39"/>
      <c r="D3" s="39"/>
      <c r="E3" s="39"/>
      <c r="F3" s="39"/>
      <c r="G3" s="39"/>
      <c r="H3" s="40"/>
      <c r="I3" s="40"/>
    </row>
    <row r="4" spans="1:28" ht="15.75" x14ac:dyDescent="0.25">
      <c r="A4" s="253" t="s">
        <v>68</v>
      </c>
      <c r="B4" s="253"/>
      <c r="C4" s="253"/>
      <c r="D4" s="253"/>
      <c r="E4" s="253"/>
      <c r="F4" s="253"/>
      <c r="G4" s="253"/>
      <c r="H4" s="253"/>
      <c r="I4" s="253"/>
    </row>
    <row r="5" spans="1:28" ht="12" customHeight="1" x14ac:dyDescent="0.25">
      <c r="A5" s="39"/>
      <c r="B5" s="39"/>
      <c r="C5" s="39"/>
      <c r="D5" s="39"/>
      <c r="E5" s="39"/>
      <c r="F5" s="39"/>
      <c r="G5" s="39"/>
      <c r="H5" s="40"/>
      <c r="I5" s="40"/>
    </row>
    <row r="6" spans="1:28" ht="16.149999999999999" customHeight="1" x14ac:dyDescent="0.25">
      <c r="A6" s="253" t="s">
        <v>145</v>
      </c>
      <c r="B6" s="253"/>
      <c r="C6" s="253"/>
      <c r="D6" s="253"/>
      <c r="E6" s="253"/>
      <c r="F6" s="253"/>
      <c r="G6" s="253"/>
      <c r="H6" s="253"/>
      <c r="I6" s="253"/>
    </row>
    <row r="7" spans="1:28" s="159" customFormat="1" ht="13.5" thickBot="1" x14ac:dyDescent="0.25">
      <c r="A7" s="57"/>
      <c r="B7" s="57"/>
      <c r="C7" s="57"/>
      <c r="D7" s="58"/>
      <c r="E7" s="58"/>
      <c r="F7" s="58"/>
      <c r="G7" s="59"/>
      <c r="H7" s="58"/>
      <c r="I7" s="59"/>
      <c r="J7" s="58"/>
      <c r="K7" s="59"/>
      <c r="L7" s="58"/>
      <c r="M7" s="59"/>
      <c r="N7" s="58"/>
      <c r="O7" s="59"/>
      <c r="P7" s="58"/>
      <c r="Q7" s="59"/>
      <c r="R7" s="58"/>
      <c r="S7" s="59"/>
      <c r="T7" s="58"/>
      <c r="U7" s="59"/>
      <c r="V7" s="58"/>
      <c r="W7" s="59"/>
      <c r="X7" s="58"/>
      <c r="Y7" s="59"/>
      <c r="Z7" s="58"/>
      <c r="AA7" s="59" t="s">
        <v>81</v>
      </c>
    </row>
    <row r="8" spans="1:28" s="159" customFormat="1" ht="34.5" thickBot="1" x14ac:dyDescent="0.25">
      <c r="A8" s="60" t="s">
        <v>69</v>
      </c>
      <c r="B8" s="246" t="s">
        <v>82</v>
      </c>
      <c r="C8" s="247"/>
      <c r="D8" s="61" t="s">
        <v>70</v>
      </c>
      <c r="E8" s="62" t="s">
        <v>44</v>
      </c>
      <c r="F8" s="63" t="s">
        <v>146</v>
      </c>
      <c r="G8" s="160" t="s">
        <v>45</v>
      </c>
      <c r="H8" s="161" t="s">
        <v>147</v>
      </c>
      <c r="I8" s="160" t="s">
        <v>71</v>
      </c>
      <c r="J8" s="161" t="s">
        <v>148</v>
      </c>
      <c r="K8" s="160" t="s">
        <v>71</v>
      </c>
      <c r="L8" s="161" t="s">
        <v>149</v>
      </c>
      <c r="M8" s="160" t="s">
        <v>71</v>
      </c>
      <c r="N8" s="161" t="s">
        <v>150</v>
      </c>
      <c r="O8" s="160" t="s">
        <v>71</v>
      </c>
      <c r="P8" s="161" t="s">
        <v>151</v>
      </c>
      <c r="Q8" s="160" t="s">
        <v>71</v>
      </c>
      <c r="R8" s="161" t="s">
        <v>152</v>
      </c>
      <c r="S8" s="160" t="s">
        <v>71</v>
      </c>
      <c r="T8" s="161" t="s">
        <v>153</v>
      </c>
      <c r="U8" s="160" t="s">
        <v>71</v>
      </c>
      <c r="V8" s="161" t="s">
        <v>154</v>
      </c>
      <c r="W8" s="160" t="s">
        <v>71</v>
      </c>
      <c r="X8" s="161" t="s">
        <v>155</v>
      </c>
      <c r="Y8" s="160" t="s">
        <v>71</v>
      </c>
      <c r="Z8" s="161" t="s">
        <v>76</v>
      </c>
      <c r="AA8" s="160" t="s">
        <v>71</v>
      </c>
    </row>
    <row r="9" spans="1:28" s="159" customFormat="1" ht="13.5" thickBot="1" x14ac:dyDescent="0.25">
      <c r="A9" s="162" t="s">
        <v>72</v>
      </c>
      <c r="B9" s="248" t="s">
        <v>73</v>
      </c>
      <c r="C9" s="249"/>
      <c r="D9" s="163" t="s">
        <v>73</v>
      </c>
      <c r="E9" s="164" t="s">
        <v>73</v>
      </c>
      <c r="F9" s="165" t="s">
        <v>156</v>
      </c>
      <c r="G9" s="166">
        <f>G10+G32+G50+G52+G54+G56</f>
        <v>3910</v>
      </c>
      <c r="H9" s="166">
        <f>SUM(H10:H111)/2</f>
        <v>25378.922999999995</v>
      </c>
      <c r="I9" s="166">
        <f>+G9+H9</f>
        <v>29288.922999999995</v>
      </c>
      <c r="J9" s="167">
        <f>+J50+J116+J118+J112+J114</f>
        <v>3900</v>
      </c>
      <c r="K9" s="167">
        <f>+I9+J9</f>
        <v>33188.922999999995</v>
      </c>
      <c r="L9" s="168">
        <f>+L10</f>
        <v>412</v>
      </c>
      <c r="M9" s="169">
        <f>+K9+L9</f>
        <v>33600.922999999995</v>
      </c>
      <c r="N9" s="169">
        <f>+N10+N12+N14+N16+N18+N20+N22+N24+N26+N28+N30</f>
        <v>0</v>
      </c>
      <c r="O9" s="169">
        <f>+M9+N9</f>
        <v>33600.922999999995</v>
      </c>
      <c r="P9" s="169">
        <f>+P50+P126+P128+P130+P132+P134+P136+P138</f>
        <v>0</v>
      </c>
      <c r="Q9" s="169">
        <f>+O9+P9</f>
        <v>33600.922999999995</v>
      </c>
      <c r="R9" s="169">
        <f>SUM(R10:R141)/2</f>
        <v>4404.7270000000008</v>
      </c>
      <c r="S9" s="169">
        <f>+Q9+R9</f>
        <v>38005.649999999994</v>
      </c>
      <c r="T9" s="169">
        <f>+T32+T34+T36+T38+T40+T42+T44+T46+T48+T92+T142</f>
        <v>0</v>
      </c>
      <c r="U9" s="169">
        <f>+S9+T9</f>
        <v>38005.649999999994</v>
      </c>
      <c r="V9" s="169">
        <f>+V50+V58</f>
        <v>0</v>
      </c>
      <c r="W9" s="169">
        <f>+U9+V9</f>
        <v>38005.649999999994</v>
      </c>
      <c r="X9" s="169">
        <f>+X114+X120+X144+X146+X148+X150+X152+X154+X156+X158+X160+X162</f>
        <v>12739.8</v>
      </c>
      <c r="Y9" s="169">
        <f>+W9+X9</f>
        <v>50745.45</v>
      </c>
      <c r="Z9" s="168">
        <f>+Z52</f>
        <v>-20</v>
      </c>
      <c r="AA9" s="169">
        <f>+Y9+Z9</f>
        <v>50725.45</v>
      </c>
      <c r="AB9" s="170" t="s">
        <v>94</v>
      </c>
    </row>
    <row r="10" spans="1:28" s="159" customFormat="1" x14ac:dyDescent="0.2">
      <c r="A10" s="171" t="s">
        <v>74</v>
      </c>
      <c r="B10" s="172" t="s">
        <v>157</v>
      </c>
      <c r="C10" s="173" t="s">
        <v>98</v>
      </c>
      <c r="D10" s="174" t="s">
        <v>73</v>
      </c>
      <c r="E10" s="175" t="s">
        <v>73</v>
      </c>
      <c r="F10" s="176" t="s">
        <v>158</v>
      </c>
      <c r="G10" s="177">
        <f>+G11</f>
        <v>3000</v>
      </c>
      <c r="H10" s="177">
        <v>0</v>
      </c>
      <c r="I10" s="177">
        <f t="shared" ref="I10:I111" si="0">+G10+H10</f>
        <v>3000</v>
      </c>
      <c r="J10" s="178">
        <v>0</v>
      </c>
      <c r="K10" s="178">
        <f>+I10+J10</f>
        <v>3000</v>
      </c>
      <c r="L10" s="179">
        <f>+L11</f>
        <v>412</v>
      </c>
      <c r="M10" s="179">
        <f t="shared" ref="M10:M111" si="1">+K10+L10</f>
        <v>3412</v>
      </c>
      <c r="N10" s="179">
        <f>+N11</f>
        <v>-3000</v>
      </c>
      <c r="O10" s="179">
        <f t="shared" ref="O10:O91" si="2">+M10+N10</f>
        <v>412</v>
      </c>
      <c r="P10" s="179">
        <v>0</v>
      </c>
      <c r="Q10" s="179">
        <f t="shared" ref="Q10:Q91" si="3">+O10+P10</f>
        <v>412</v>
      </c>
      <c r="R10" s="179">
        <f>+R11</f>
        <v>505.97500000000002</v>
      </c>
      <c r="S10" s="179">
        <f t="shared" ref="S10:S91" si="4">+Q10+R10</f>
        <v>917.97500000000002</v>
      </c>
      <c r="T10" s="179">
        <v>0</v>
      </c>
      <c r="U10" s="179">
        <f t="shared" ref="U10:U75" si="5">+S10+T10</f>
        <v>917.97500000000002</v>
      </c>
      <c r="V10" s="179">
        <v>0</v>
      </c>
      <c r="W10" s="179">
        <f t="shared" ref="W10:W73" si="6">+U10+V10</f>
        <v>917.97500000000002</v>
      </c>
      <c r="X10" s="179">
        <v>0</v>
      </c>
      <c r="Y10" s="179">
        <f t="shared" ref="Y10:Y73" si="7">+W10+X10</f>
        <v>917.97500000000002</v>
      </c>
      <c r="Z10" s="180">
        <v>0</v>
      </c>
      <c r="AA10" s="180">
        <f t="shared" ref="AA10:AA73" si="8">+Y10+Z10</f>
        <v>917.97500000000002</v>
      </c>
      <c r="AB10" s="170"/>
    </row>
    <row r="11" spans="1:28" s="159" customFormat="1" ht="22.5" x14ac:dyDescent="0.2">
      <c r="A11" s="46"/>
      <c r="B11" s="87"/>
      <c r="C11" s="88"/>
      <c r="D11" s="47">
        <v>3299</v>
      </c>
      <c r="E11" s="48">
        <v>5331</v>
      </c>
      <c r="F11" s="109" t="s">
        <v>159</v>
      </c>
      <c r="G11" s="129">
        <v>3000</v>
      </c>
      <c r="H11" s="129">
        <v>0</v>
      </c>
      <c r="I11" s="129">
        <f t="shared" si="0"/>
        <v>3000</v>
      </c>
      <c r="J11" s="181">
        <v>0</v>
      </c>
      <c r="K11" s="181">
        <f>+I11+J11</f>
        <v>3000</v>
      </c>
      <c r="L11" s="182">
        <v>412</v>
      </c>
      <c r="M11" s="182">
        <f t="shared" si="1"/>
        <v>3412</v>
      </c>
      <c r="N11" s="182">
        <v>-3000</v>
      </c>
      <c r="O11" s="182">
        <f t="shared" si="2"/>
        <v>412</v>
      </c>
      <c r="P11" s="182">
        <v>0</v>
      </c>
      <c r="Q11" s="182">
        <f t="shared" si="3"/>
        <v>412</v>
      </c>
      <c r="R11" s="182">
        <v>505.97500000000002</v>
      </c>
      <c r="S11" s="182">
        <f t="shared" si="4"/>
        <v>917.97500000000002</v>
      </c>
      <c r="T11" s="182">
        <v>0</v>
      </c>
      <c r="U11" s="182">
        <f t="shared" si="5"/>
        <v>917.97500000000002</v>
      </c>
      <c r="V11" s="182">
        <v>0</v>
      </c>
      <c r="W11" s="182">
        <f t="shared" si="6"/>
        <v>917.97500000000002</v>
      </c>
      <c r="X11" s="182">
        <v>0</v>
      </c>
      <c r="Y11" s="182">
        <f t="shared" si="7"/>
        <v>917.97500000000002</v>
      </c>
      <c r="Z11" s="182">
        <v>0</v>
      </c>
      <c r="AA11" s="182">
        <f t="shared" si="8"/>
        <v>917.97500000000002</v>
      </c>
      <c r="AB11" s="170"/>
    </row>
    <row r="12" spans="1:28" s="159" customFormat="1" ht="22.5" x14ac:dyDescent="0.2">
      <c r="A12" s="93" t="s">
        <v>74</v>
      </c>
      <c r="B12" s="94" t="s">
        <v>160</v>
      </c>
      <c r="C12" s="95" t="s">
        <v>161</v>
      </c>
      <c r="D12" s="183" t="s">
        <v>73</v>
      </c>
      <c r="E12" s="184" t="s">
        <v>73</v>
      </c>
      <c r="F12" s="185" t="s">
        <v>162</v>
      </c>
      <c r="G12" s="128">
        <v>0</v>
      </c>
      <c r="H12" s="128"/>
      <c r="I12" s="128"/>
      <c r="J12" s="186"/>
      <c r="K12" s="186">
        <v>0</v>
      </c>
      <c r="L12" s="187">
        <v>0</v>
      </c>
      <c r="M12" s="187">
        <v>0</v>
      </c>
      <c r="N12" s="187">
        <f>+N13</f>
        <v>570</v>
      </c>
      <c r="O12" s="187">
        <f t="shared" si="2"/>
        <v>570</v>
      </c>
      <c r="P12" s="187">
        <v>0</v>
      </c>
      <c r="Q12" s="187">
        <f t="shared" si="3"/>
        <v>570</v>
      </c>
      <c r="R12" s="187">
        <v>0</v>
      </c>
      <c r="S12" s="187">
        <f t="shared" si="4"/>
        <v>570</v>
      </c>
      <c r="T12" s="187">
        <v>0</v>
      </c>
      <c r="U12" s="187">
        <f t="shared" si="5"/>
        <v>570</v>
      </c>
      <c r="V12" s="187">
        <v>0</v>
      </c>
      <c r="W12" s="187">
        <f t="shared" si="6"/>
        <v>570</v>
      </c>
      <c r="X12" s="187">
        <v>0</v>
      </c>
      <c r="Y12" s="187">
        <f t="shared" si="7"/>
        <v>570</v>
      </c>
      <c r="Z12" s="187">
        <v>0</v>
      </c>
      <c r="AA12" s="187">
        <f t="shared" si="8"/>
        <v>570</v>
      </c>
      <c r="AB12" s="170"/>
    </row>
    <row r="13" spans="1:28" s="159" customFormat="1" ht="22.5" x14ac:dyDescent="0.2">
      <c r="A13" s="46"/>
      <c r="B13" s="87"/>
      <c r="C13" s="88"/>
      <c r="D13" s="188">
        <v>3123</v>
      </c>
      <c r="E13" s="189">
        <v>5331</v>
      </c>
      <c r="F13" s="190" t="s">
        <v>159</v>
      </c>
      <c r="G13" s="129">
        <v>0</v>
      </c>
      <c r="H13" s="129"/>
      <c r="I13" s="129"/>
      <c r="J13" s="181"/>
      <c r="K13" s="181">
        <v>0</v>
      </c>
      <c r="L13" s="182">
        <v>0</v>
      </c>
      <c r="M13" s="182">
        <v>0</v>
      </c>
      <c r="N13" s="182">
        <v>570</v>
      </c>
      <c r="O13" s="182">
        <f t="shared" si="2"/>
        <v>570</v>
      </c>
      <c r="P13" s="182">
        <v>0</v>
      </c>
      <c r="Q13" s="182">
        <f t="shared" si="3"/>
        <v>570</v>
      </c>
      <c r="R13" s="182">
        <v>0</v>
      </c>
      <c r="S13" s="182">
        <f t="shared" si="4"/>
        <v>570</v>
      </c>
      <c r="T13" s="182">
        <v>0</v>
      </c>
      <c r="U13" s="182">
        <f t="shared" si="5"/>
        <v>570</v>
      </c>
      <c r="V13" s="182">
        <v>0</v>
      </c>
      <c r="W13" s="182">
        <f t="shared" si="6"/>
        <v>570</v>
      </c>
      <c r="X13" s="182">
        <v>0</v>
      </c>
      <c r="Y13" s="182">
        <f t="shared" si="7"/>
        <v>570</v>
      </c>
      <c r="Z13" s="182">
        <v>0</v>
      </c>
      <c r="AA13" s="182">
        <f t="shared" si="8"/>
        <v>570</v>
      </c>
      <c r="AB13" s="170"/>
    </row>
    <row r="14" spans="1:28" s="159" customFormat="1" ht="22.5" x14ac:dyDescent="0.2">
      <c r="A14" s="93" t="s">
        <v>74</v>
      </c>
      <c r="B14" s="94" t="s">
        <v>163</v>
      </c>
      <c r="C14" s="95" t="s">
        <v>164</v>
      </c>
      <c r="D14" s="183" t="s">
        <v>73</v>
      </c>
      <c r="E14" s="184" t="s">
        <v>73</v>
      </c>
      <c r="F14" s="185" t="s">
        <v>165</v>
      </c>
      <c r="G14" s="128">
        <v>0</v>
      </c>
      <c r="H14" s="128"/>
      <c r="I14" s="128"/>
      <c r="J14" s="186"/>
      <c r="K14" s="186">
        <v>0</v>
      </c>
      <c r="L14" s="187">
        <v>0</v>
      </c>
      <c r="M14" s="187">
        <v>0</v>
      </c>
      <c r="N14" s="187">
        <f>+N15</f>
        <v>630</v>
      </c>
      <c r="O14" s="187">
        <f t="shared" si="2"/>
        <v>630</v>
      </c>
      <c r="P14" s="187">
        <v>0</v>
      </c>
      <c r="Q14" s="187">
        <f t="shared" si="3"/>
        <v>630</v>
      </c>
      <c r="R14" s="187">
        <v>0</v>
      </c>
      <c r="S14" s="187">
        <f t="shared" si="4"/>
        <v>630</v>
      </c>
      <c r="T14" s="187">
        <v>0</v>
      </c>
      <c r="U14" s="187">
        <f t="shared" si="5"/>
        <v>630</v>
      </c>
      <c r="V14" s="187">
        <v>0</v>
      </c>
      <c r="W14" s="187">
        <f t="shared" si="6"/>
        <v>630</v>
      </c>
      <c r="X14" s="187">
        <v>0</v>
      </c>
      <c r="Y14" s="187">
        <f t="shared" si="7"/>
        <v>630</v>
      </c>
      <c r="Z14" s="187">
        <v>0</v>
      </c>
      <c r="AA14" s="187">
        <f t="shared" si="8"/>
        <v>630</v>
      </c>
      <c r="AB14" s="170"/>
    </row>
    <row r="15" spans="1:28" s="159" customFormat="1" ht="22.5" x14ac:dyDescent="0.2">
      <c r="A15" s="46"/>
      <c r="B15" s="87"/>
      <c r="C15" s="88"/>
      <c r="D15" s="188">
        <v>3123</v>
      </c>
      <c r="E15" s="189">
        <v>5331</v>
      </c>
      <c r="F15" s="190" t="s">
        <v>159</v>
      </c>
      <c r="G15" s="129">
        <v>0</v>
      </c>
      <c r="H15" s="129"/>
      <c r="I15" s="129"/>
      <c r="J15" s="181"/>
      <c r="K15" s="181">
        <v>0</v>
      </c>
      <c r="L15" s="182">
        <v>0</v>
      </c>
      <c r="M15" s="182">
        <v>0</v>
      </c>
      <c r="N15" s="182">
        <v>630</v>
      </c>
      <c r="O15" s="182">
        <f t="shared" si="2"/>
        <v>630</v>
      </c>
      <c r="P15" s="182">
        <v>0</v>
      </c>
      <c r="Q15" s="182">
        <f t="shared" si="3"/>
        <v>630</v>
      </c>
      <c r="R15" s="182">
        <v>0</v>
      </c>
      <c r="S15" s="182">
        <f t="shared" si="4"/>
        <v>630</v>
      </c>
      <c r="T15" s="182">
        <v>0</v>
      </c>
      <c r="U15" s="182">
        <f t="shared" si="5"/>
        <v>630</v>
      </c>
      <c r="V15" s="182">
        <v>0</v>
      </c>
      <c r="W15" s="182">
        <f t="shared" si="6"/>
        <v>630</v>
      </c>
      <c r="X15" s="182">
        <v>0</v>
      </c>
      <c r="Y15" s="182">
        <f t="shared" si="7"/>
        <v>630</v>
      </c>
      <c r="Z15" s="182">
        <v>0</v>
      </c>
      <c r="AA15" s="182">
        <f t="shared" si="8"/>
        <v>630</v>
      </c>
      <c r="AB15" s="170"/>
    </row>
    <row r="16" spans="1:28" s="159" customFormat="1" ht="33.75" x14ac:dyDescent="0.2">
      <c r="A16" s="93" t="s">
        <v>74</v>
      </c>
      <c r="B16" s="94" t="s">
        <v>166</v>
      </c>
      <c r="C16" s="95" t="s">
        <v>167</v>
      </c>
      <c r="D16" s="183" t="s">
        <v>73</v>
      </c>
      <c r="E16" s="184" t="s">
        <v>73</v>
      </c>
      <c r="F16" s="185" t="s">
        <v>168</v>
      </c>
      <c r="G16" s="128">
        <v>0</v>
      </c>
      <c r="H16" s="128"/>
      <c r="I16" s="128"/>
      <c r="J16" s="186"/>
      <c r="K16" s="186">
        <v>0</v>
      </c>
      <c r="L16" s="187">
        <v>0</v>
      </c>
      <c r="M16" s="187">
        <v>0</v>
      </c>
      <c r="N16" s="187">
        <f>+N17</f>
        <v>180</v>
      </c>
      <c r="O16" s="187">
        <f t="shared" si="2"/>
        <v>180</v>
      </c>
      <c r="P16" s="187">
        <v>0</v>
      </c>
      <c r="Q16" s="187">
        <f t="shared" si="3"/>
        <v>180</v>
      </c>
      <c r="R16" s="187">
        <v>0</v>
      </c>
      <c r="S16" s="187">
        <f t="shared" si="4"/>
        <v>180</v>
      </c>
      <c r="T16" s="187">
        <v>0</v>
      </c>
      <c r="U16" s="187">
        <f t="shared" si="5"/>
        <v>180</v>
      </c>
      <c r="V16" s="187">
        <v>0</v>
      </c>
      <c r="W16" s="187">
        <f t="shared" si="6"/>
        <v>180</v>
      </c>
      <c r="X16" s="187">
        <v>0</v>
      </c>
      <c r="Y16" s="187">
        <f t="shared" si="7"/>
        <v>180</v>
      </c>
      <c r="Z16" s="187">
        <v>0</v>
      </c>
      <c r="AA16" s="187">
        <f t="shared" si="8"/>
        <v>180</v>
      </c>
      <c r="AB16" s="170"/>
    </row>
    <row r="17" spans="1:28" s="159" customFormat="1" ht="22.5" x14ac:dyDescent="0.2">
      <c r="A17" s="46"/>
      <c r="B17" s="87"/>
      <c r="C17" s="88"/>
      <c r="D17" s="188">
        <v>3123</v>
      </c>
      <c r="E17" s="189">
        <v>5331</v>
      </c>
      <c r="F17" s="190" t="s">
        <v>159</v>
      </c>
      <c r="G17" s="129">
        <v>0</v>
      </c>
      <c r="H17" s="129"/>
      <c r="I17" s="129"/>
      <c r="J17" s="181"/>
      <c r="K17" s="181">
        <v>0</v>
      </c>
      <c r="L17" s="182">
        <v>0</v>
      </c>
      <c r="M17" s="182">
        <v>0</v>
      </c>
      <c r="N17" s="182">
        <v>180</v>
      </c>
      <c r="O17" s="182">
        <f t="shared" si="2"/>
        <v>180</v>
      </c>
      <c r="P17" s="182">
        <v>0</v>
      </c>
      <c r="Q17" s="182">
        <f t="shared" si="3"/>
        <v>180</v>
      </c>
      <c r="R17" s="182">
        <v>0</v>
      </c>
      <c r="S17" s="182">
        <f t="shared" si="4"/>
        <v>180</v>
      </c>
      <c r="T17" s="182">
        <v>0</v>
      </c>
      <c r="U17" s="182">
        <f t="shared" si="5"/>
        <v>180</v>
      </c>
      <c r="V17" s="182">
        <v>0</v>
      </c>
      <c r="W17" s="182">
        <f t="shared" si="6"/>
        <v>180</v>
      </c>
      <c r="X17" s="182">
        <v>0</v>
      </c>
      <c r="Y17" s="182">
        <f t="shared" si="7"/>
        <v>180</v>
      </c>
      <c r="Z17" s="182">
        <v>0</v>
      </c>
      <c r="AA17" s="182">
        <f t="shared" si="8"/>
        <v>180</v>
      </c>
      <c r="AB17" s="170"/>
    </row>
    <row r="18" spans="1:28" s="159" customFormat="1" ht="22.5" x14ac:dyDescent="0.2">
      <c r="A18" s="93" t="s">
        <v>74</v>
      </c>
      <c r="B18" s="94" t="s">
        <v>169</v>
      </c>
      <c r="C18" s="95" t="s">
        <v>170</v>
      </c>
      <c r="D18" s="183" t="s">
        <v>73</v>
      </c>
      <c r="E18" s="184" t="s">
        <v>73</v>
      </c>
      <c r="F18" s="185" t="s">
        <v>171</v>
      </c>
      <c r="G18" s="128">
        <v>0</v>
      </c>
      <c r="H18" s="128"/>
      <c r="I18" s="128"/>
      <c r="J18" s="186"/>
      <c r="K18" s="186">
        <v>0</v>
      </c>
      <c r="L18" s="187">
        <v>0</v>
      </c>
      <c r="M18" s="187">
        <v>0</v>
      </c>
      <c r="N18" s="187">
        <f>+N19</f>
        <v>196</v>
      </c>
      <c r="O18" s="187">
        <f t="shared" si="2"/>
        <v>196</v>
      </c>
      <c r="P18" s="187">
        <v>0</v>
      </c>
      <c r="Q18" s="187">
        <f t="shared" si="3"/>
        <v>196</v>
      </c>
      <c r="R18" s="187">
        <v>0</v>
      </c>
      <c r="S18" s="187">
        <f t="shared" si="4"/>
        <v>196</v>
      </c>
      <c r="T18" s="187">
        <v>0</v>
      </c>
      <c r="U18" s="187">
        <f t="shared" si="5"/>
        <v>196</v>
      </c>
      <c r="V18" s="187">
        <v>0</v>
      </c>
      <c r="W18" s="187">
        <f t="shared" si="6"/>
        <v>196</v>
      </c>
      <c r="X18" s="187">
        <v>0</v>
      </c>
      <c r="Y18" s="187">
        <f t="shared" si="7"/>
        <v>196</v>
      </c>
      <c r="Z18" s="187">
        <v>0</v>
      </c>
      <c r="AA18" s="187">
        <f t="shared" si="8"/>
        <v>196</v>
      </c>
      <c r="AB18" s="170"/>
    </row>
    <row r="19" spans="1:28" s="159" customFormat="1" ht="22.5" x14ac:dyDescent="0.2">
      <c r="A19" s="46"/>
      <c r="B19" s="87"/>
      <c r="C19" s="88"/>
      <c r="D19" s="188">
        <v>3122</v>
      </c>
      <c r="E19" s="189">
        <v>5331</v>
      </c>
      <c r="F19" s="190" t="s">
        <v>159</v>
      </c>
      <c r="G19" s="129">
        <v>0</v>
      </c>
      <c r="H19" s="129"/>
      <c r="I19" s="129"/>
      <c r="J19" s="181"/>
      <c r="K19" s="181">
        <v>0</v>
      </c>
      <c r="L19" s="182">
        <v>0</v>
      </c>
      <c r="M19" s="182">
        <v>0</v>
      </c>
      <c r="N19" s="182">
        <v>196</v>
      </c>
      <c r="O19" s="182">
        <f t="shared" si="2"/>
        <v>196</v>
      </c>
      <c r="P19" s="182">
        <v>0</v>
      </c>
      <c r="Q19" s="182">
        <f t="shared" si="3"/>
        <v>196</v>
      </c>
      <c r="R19" s="182">
        <v>0</v>
      </c>
      <c r="S19" s="182">
        <f t="shared" si="4"/>
        <v>196</v>
      </c>
      <c r="T19" s="182">
        <v>0</v>
      </c>
      <c r="U19" s="182">
        <f t="shared" si="5"/>
        <v>196</v>
      </c>
      <c r="V19" s="182">
        <v>0</v>
      </c>
      <c r="W19" s="182">
        <f t="shared" si="6"/>
        <v>196</v>
      </c>
      <c r="X19" s="182">
        <v>0</v>
      </c>
      <c r="Y19" s="182">
        <f t="shared" si="7"/>
        <v>196</v>
      </c>
      <c r="Z19" s="182">
        <v>0</v>
      </c>
      <c r="AA19" s="182">
        <f t="shared" si="8"/>
        <v>196</v>
      </c>
      <c r="AB19" s="170"/>
    </row>
    <row r="20" spans="1:28" s="159" customFormat="1" ht="22.5" x14ac:dyDescent="0.2">
      <c r="A20" s="93" t="s">
        <v>74</v>
      </c>
      <c r="B20" s="94" t="s">
        <v>172</v>
      </c>
      <c r="C20" s="95" t="s">
        <v>173</v>
      </c>
      <c r="D20" s="183" t="s">
        <v>73</v>
      </c>
      <c r="E20" s="184" t="s">
        <v>73</v>
      </c>
      <c r="F20" s="185" t="s">
        <v>174</v>
      </c>
      <c r="G20" s="128">
        <v>0</v>
      </c>
      <c r="H20" s="128"/>
      <c r="I20" s="128"/>
      <c r="J20" s="186"/>
      <c r="K20" s="186">
        <v>0</v>
      </c>
      <c r="L20" s="187">
        <v>0</v>
      </c>
      <c r="M20" s="187">
        <v>0</v>
      </c>
      <c r="N20" s="187">
        <f>+N21</f>
        <v>250</v>
      </c>
      <c r="O20" s="187">
        <f t="shared" si="2"/>
        <v>250</v>
      </c>
      <c r="P20" s="187">
        <v>0</v>
      </c>
      <c r="Q20" s="187">
        <f t="shared" si="3"/>
        <v>250</v>
      </c>
      <c r="R20" s="187">
        <v>0</v>
      </c>
      <c r="S20" s="187">
        <f t="shared" si="4"/>
        <v>250</v>
      </c>
      <c r="T20" s="187">
        <v>0</v>
      </c>
      <c r="U20" s="187">
        <f t="shared" si="5"/>
        <v>250</v>
      </c>
      <c r="V20" s="187">
        <v>0</v>
      </c>
      <c r="W20" s="187">
        <f t="shared" si="6"/>
        <v>250</v>
      </c>
      <c r="X20" s="187">
        <v>0</v>
      </c>
      <c r="Y20" s="187">
        <f t="shared" si="7"/>
        <v>250</v>
      </c>
      <c r="Z20" s="187">
        <v>0</v>
      </c>
      <c r="AA20" s="187">
        <f t="shared" si="8"/>
        <v>250</v>
      </c>
      <c r="AB20" s="170"/>
    </row>
    <row r="21" spans="1:28" s="159" customFormat="1" ht="22.5" x14ac:dyDescent="0.2">
      <c r="A21" s="46"/>
      <c r="B21" s="87"/>
      <c r="C21" s="88"/>
      <c r="D21" s="188">
        <v>3123</v>
      </c>
      <c r="E21" s="189">
        <v>5331</v>
      </c>
      <c r="F21" s="190" t="s">
        <v>159</v>
      </c>
      <c r="G21" s="129">
        <v>0</v>
      </c>
      <c r="H21" s="129"/>
      <c r="I21" s="129"/>
      <c r="J21" s="181"/>
      <c r="K21" s="181">
        <v>0</v>
      </c>
      <c r="L21" s="182">
        <v>0</v>
      </c>
      <c r="M21" s="182">
        <v>0</v>
      </c>
      <c r="N21" s="182">
        <v>250</v>
      </c>
      <c r="O21" s="182">
        <f t="shared" si="2"/>
        <v>250</v>
      </c>
      <c r="P21" s="182">
        <v>0</v>
      </c>
      <c r="Q21" s="182">
        <f t="shared" si="3"/>
        <v>250</v>
      </c>
      <c r="R21" s="182">
        <v>0</v>
      </c>
      <c r="S21" s="182">
        <f t="shared" si="4"/>
        <v>250</v>
      </c>
      <c r="T21" s="182">
        <v>0</v>
      </c>
      <c r="U21" s="182">
        <f t="shared" si="5"/>
        <v>250</v>
      </c>
      <c r="V21" s="182">
        <v>0</v>
      </c>
      <c r="W21" s="182">
        <f t="shared" si="6"/>
        <v>250</v>
      </c>
      <c r="X21" s="182">
        <v>0</v>
      </c>
      <c r="Y21" s="182">
        <f t="shared" si="7"/>
        <v>250</v>
      </c>
      <c r="Z21" s="182">
        <v>0</v>
      </c>
      <c r="AA21" s="182">
        <f t="shared" si="8"/>
        <v>250</v>
      </c>
      <c r="AB21" s="170"/>
    </row>
    <row r="22" spans="1:28" s="159" customFormat="1" ht="22.5" x14ac:dyDescent="0.2">
      <c r="A22" s="93" t="s">
        <v>74</v>
      </c>
      <c r="B22" s="94" t="s">
        <v>175</v>
      </c>
      <c r="C22" s="95" t="s">
        <v>176</v>
      </c>
      <c r="D22" s="183" t="s">
        <v>73</v>
      </c>
      <c r="E22" s="184" t="s">
        <v>73</v>
      </c>
      <c r="F22" s="185" t="s">
        <v>177</v>
      </c>
      <c r="G22" s="128">
        <v>0</v>
      </c>
      <c r="H22" s="128"/>
      <c r="I22" s="128"/>
      <c r="J22" s="186"/>
      <c r="K22" s="186">
        <v>0</v>
      </c>
      <c r="L22" s="187">
        <v>0</v>
      </c>
      <c r="M22" s="187">
        <v>0</v>
      </c>
      <c r="N22" s="187">
        <f>+N23</f>
        <v>450</v>
      </c>
      <c r="O22" s="187">
        <f t="shared" si="2"/>
        <v>450</v>
      </c>
      <c r="P22" s="187">
        <v>0</v>
      </c>
      <c r="Q22" s="187">
        <f t="shared" si="3"/>
        <v>450</v>
      </c>
      <c r="R22" s="187">
        <v>0</v>
      </c>
      <c r="S22" s="187">
        <f t="shared" si="4"/>
        <v>450</v>
      </c>
      <c r="T22" s="187">
        <v>0</v>
      </c>
      <c r="U22" s="187">
        <f t="shared" si="5"/>
        <v>450</v>
      </c>
      <c r="V22" s="187">
        <v>0</v>
      </c>
      <c r="W22" s="187">
        <f t="shared" si="6"/>
        <v>450</v>
      </c>
      <c r="X22" s="187">
        <v>0</v>
      </c>
      <c r="Y22" s="187">
        <f t="shared" si="7"/>
        <v>450</v>
      </c>
      <c r="Z22" s="187">
        <v>0</v>
      </c>
      <c r="AA22" s="187">
        <f t="shared" si="8"/>
        <v>450</v>
      </c>
      <c r="AB22" s="170"/>
    </row>
    <row r="23" spans="1:28" s="159" customFormat="1" ht="22.5" x14ac:dyDescent="0.2">
      <c r="A23" s="46"/>
      <c r="B23" s="87"/>
      <c r="C23" s="88"/>
      <c r="D23" s="188">
        <v>3122</v>
      </c>
      <c r="E23" s="189">
        <v>5331</v>
      </c>
      <c r="F23" s="190" t="s">
        <v>159</v>
      </c>
      <c r="G23" s="129">
        <v>0</v>
      </c>
      <c r="H23" s="129"/>
      <c r="I23" s="129"/>
      <c r="J23" s="181"/>
      <c r="K23" s="181">
        <v>0</v>
      </c>
      <c r="L23" s="182">
        <v>0</v>
      </c>
      <c r="M23" s="182">
        <v>0</v>
      </c>
      <c r="N23" s="182">
        <v>450</v>
      </c>
      <c r="O23" s="182">
        <f t="shared" si="2"/>
        <v>450</v>
      </c>
      <c r="P23" s="182">
        <v>0</v>
      </c>
      <c r="Q23" s="182">
        <f t="shared" si="3"/>
        <v>450</v>
      </c>
      <c r="R23" s="182">
        <v>0</v>
      </c>
      <c r="S23" s="182">
        <f t="shared" si="4"/>
        <v>450</v>
      </c>
      <c r="T23" s="182">
        <v>0</v>
      </c>
      <c r="U23" s="182">
        <f t="shared" si="5"/>
        <v>450</v>
      </c>
      <c r="V23" s="182">
        <v>0</v>
      </c>
      <c r="W23" s="182">
        <f t="shared" si="6"/>
        <v>450</v>
      </c>
      <c r="X23" s="182">
        <v>0</v>
      </c>
      <c r="Y23" s="182">
        <f t="shared" si="7"/>
        <v>450</v>
      </c>
      <c r="Z23" s="182">
        <v>0</v>
      </c>
      <c r="AA23" s="182">
        <f t="shared" si="8"/>
        <v>450</v>
      </c>
      <c r="AB23" s="170"/>
    </row>
    <row r="24" spans="1:28" s="159" customFormat="1" ht="22.5" x14ac:dyDescent="0.2">
      <c r="A24" s="93" t="s">
        <v>74</v>
      </c>
      <c r="B24" s="94" t="s">
        <v>178</v>
      </c>
      <c r="C24" s="95" t="s">
        <v>179</v>
      </c>
      <c r="D24" s="183" t="s">
        <v>73</v>
      </c>
      <c r="E24" s="184" t="s">
        <v>73</v>
      </c>
      <c r="F24" s="185" t="s">
        <v>180</v>
      </c>
      <c r="G24" s="128">
        <v>0</v>
      </c>
      <c r="H24" s="128"/>
      <c r="I24" s="128"/>
      <c r="J24" s="186"/>
      <c r="K24" s="186">
        <v>0</v>
      </c>
      <c r="L24" s="187">
        <v>0</v>
      </c>
      <c r="M24" s="187">
        <v>0</v>
      </c>
      <c r="N24" s="187">
        <f>+N25</f>
        <v>433.2</v>
      </c>
      <c r="O24" s="187">
        <f t="shared" si="2"/>
        <v>433.2</v>
      </c>
      <c r="P24" s="187">
        <v>0</v>
      </c>
      <c r="Q24" s="187">
        <f t="shared" si="3"/>
        <v>433.2</v>
      </c>
      <c r="R24" s="187">
        <v>0</v>
      </c>
      <c r="S24" s="187">
        <f t="shared" si="4"/>
        <v>433.2</v>
      </c>
      <c r="T24" s="187">
        <v>0</v>
      </c>
      <c r="U24" s="187">
        <f t="shared" si="5"/>
        <v>433.2</v>
      </c>
      <c r="V24" s="187">
        <v>0</v>
      </c>
      <c r="W24" s="187">
        <f t="shared" si="6"/>
        <v>433.2</v>
      </c>
      <c r="X24" s="187">
        <v>0</v>
      </c>
      <c r="Y24" s="187">
        <f t="shared" si="7"/>
        <v>433.2</v>
      </c>
      <c r="Z24" s="187">
        <v>0</v>
      </c>
      <c r="AA24" s="187">
        <f t="shared" si="8"/>
        <v>433.2</v>
      </c>
      <c r="AB24" s="170"/>
    </row>
    <row r="25" spans="1:28" s="159" customFormat="1" ht="22.5" x14ac:dyDescent="0.2">
      <c r="A25" s="46"/>
      <c r="B25" s="87"/>
      <c r="C25" s="88"/>
      <c r="D25" s="188">
        <v>3123</v>
      </c>
      <c r="E25" s="189">
        <v>5331</v>
      </c>
      <c r="F25" s="190" t="s">
        <v>159</v>
      </c>
      <c r="G25" s="129">
        <v>0</v>
      </c>
      <c r="H25" s="129"/>
      <c r="I25" s="129"/>
      <c r="J25" s="181"/>
      <c r="K25" s="181">
        <v>0</v>
      </c>
      <c r="L25" s="182">
        <v>0</v>
      </c>
      <c r="M25" s="182">
        <v>0</v>
      </c>
      <c r="N25" s="182">
        <v>433.2</v>
      </c>
      <c r="O25" s="182">
        <f t="shared" si="2"/>
        <v>433.2</v>
      </c>
      <c r="P25" s="182">
        <v>0</v>
      </c>
      <c r="Q25" s="182">
        <f t="shared" si="3"/>
        <v>433.2</v>
      </c>
      <c r="R25" s="182">
        <v>0</v>
      </c>
      <c r="S25" s="182">
        <f t="shared" si="4"/>
        <v>433.2</v>
      </c>
      <c r="T25" s="182">
        <v>0</v>
      </c>
      <c r="U25" s="182">
        <f t="shared" si="5"/>
        <v>433.2</v>
      </c>
      <c r="V25" s="182">
        <v>0</v>
      </c>
      <c r="W25" s="182">
        <f t="shared" si="6"/>
        <v>433.2</v>
      </c>
      <c r="X25" s="182">
        <v>0</v>
      </c>
      <c r="Y25" s="182">
        <f t="shared" si="7"/>
        <v>433.2</v>
      </c>
      <c r="Z25" s="182">
        <v>0</v>
      </c>
      <c r="AA25" s="182">
        <f t="shared" si="8"/>
        <v>433.2</v>
      </c>
      <c r="AB25" s="170"/>
    </row>
    <row r="26" spans="1:28" s="159" customFormat="1" ht="22.5" x14ac:dyDescent="0.2">
      <c r="A26" s="93" t="s">
        <v>74</v>
      </c>
      <c r="B26" s="94" t="s">
        <v>181</v>
      </c>
      <c r="C26" s="95" t="s">
        <v>182</v>
      </c>
      <c r="D26" s="183" t="s">
        <v>73</v>
      </c>
      <c r="E26" s="184" t="s">
        <v>73</v>
      </c>
      <c r="F26" s="185" t="s">
        <v>183</v>
      </c>
      <c r="G26" s="128">
        <v>0</v>
      </c>
      <c r="H26" s="128"/>
      <c r="I26" s="128"/>
      <c r="J26" s="186"/>
      <c r="K26" s="186">
        <v>0</v>
      </c>
      <c r="L26" s="187">
        <v>0</v>
      </c>
      <c r="M26" s="187">
        <v>0</v>
      </c>
      <c r="N26" s="187">
        <f>+N27</f>
        <v>260</v>
      </c>
      <c r="O26" s="187">
        <f t="shared" si="2"/>
        <v>260</v>
      </c>
      <c r="P26" s="187">
        <v>0</v>
      </c>
      <c r="Q26" s="187">
        <f t="shared" si="3"/>
        <v>260</v>
      </c>
      <c r="R26" s="187">
        <v>0</v>
      </c>
      <c r="S26" s="187">
        <f t="shared" si="4"/>
        <v>260</v>
      </c>
      <c r="T26" s="187">
        <v>0</v>
      </c>
      <c r="U26" s="187">
        <f t="shared" si="5"/>
        <v>260</v>
      </c>
      <c r="V26" s="187">
        <v>0</v>
      </c>
      <c r="W26" s="187">
        <f t="shared" si="6"/>
        <v>260</v>
      </c>
      <c r="X26" s="187">
        <v>0</v>
      </c>
      <c r="Y26" s="187">
        <f t="shared" si="7"/>
        <v>260</v>
      </c>
      <c r="Z26" s="187">
        <v>0</v>
      </c>
      <c r="AA26" s="187">
        <f t="shared" si="8"/>
        <v>260</v>
      </c>
      <c r="AB26" s="170"/>
    </row>
    <row r="27" spans="1:28" s="159" customFormat="1" ht="22.5" x14ac:dyDescent="0.2">
      <c r="A27" s="46"/>
      <c r="B27" s="87"/>
      <c r="C27" s="88"/>
      <c r="D27" s="188">
        <v>3123</v>
      </c>
      <c r="E27" s="189">
        <v>5331</v>
      </c>
      <c r="F27" s="190" t="s">
        <v>159</v>
      </c>
      <c r="G27" s="129">
        <v>0</v>
      </c>
      <c r="H27" s="129"/>
      <c r="I27" s="129"/>
      <c r="J27" s="181"/>
      <c r="K27" s="181">
        <v>0</v>
      </c>
      <c r="L27" s="182">
        <v>0</v>
      </c>
      <c r="M27" s="182">
        <v>0</v>
      </c>
      <c r="N27" s="182">
        <v>260</v>
      </c>
      <c r="O27" s="182">
        <f t="shared" si="2"/>
        <v>260</v>
      </c>
      <c r="P27" s="182">
        <v>0</v>
      </c>
      <c r="Q27" s="182">
        <f t="shared" si="3"/>
        <v>260</v>
      </c>
      <c r="R27" s="182">
        <v>0</v>
      </c>
      <c r="S27" s="182">
        <f t="shared" si="4"/>
        <v>260</v>
      </c>
      <c r="T27" s="182">
        <v>0</v>
      </c>
      <c r="U27" s="182">
        <f t="shared" si="5"/>
        <v>260</v>
      </c>
      <c r="V27" s="182">
        <v>0</v>
      </c>
      <c r="W27" s="182">
        <f t="shared" si="6"/>
        <v>260</v>
      </c>
      <c r="X27" s="182">
        <v>0</v>
      </c>
      <c r="Y27" s="182">
        <f t="shared" si="7"/>
        <v>260</v>
      </c>
      <c r="Z27" s="182">
        <v>0</v>
      </c>
      <c r="AA27" s="182">
        <f t="shared" si="8"/>
        <v>260</v>
      </c>
      <c r="AB27" s="170"/>
    </row>
    <row r="28" spans="1:28" s="159" customFormat="1" ht="33.75" x14ac:dyDescent="0.2">
      <c r="A28" s="93" t="s">
        <v>74</v>
      </c>
      <c r="B28" s="94" t="s">
        <v>184</v>
      </c>
      <c r="C28" s="95" t="s">
        <v>185</v>
      </c>
      <c r="D28" s="183" t="s">
        <v>73</v>
      </c>
      <c r="E28" s="184" t="s">
        <v>73</v>
      </c>
      <c r="F28" s="185" t="s">
        <v>186</v>
      </c>
      <c r="G28" s="128">
        <v>0</v>
      </c>
      <c r="H28" s="128"/>
      <c r="I28" s="128"/>
      <c r="J28" s="186"/>
      <c r="K28" s="186">
        <v>0</v>
      </c>
      <c r="L28" s="187">
        <v>0</v>
      </c>
      <c r="M28" s="187">
        <v>0</v>
      </c>
      <c r="N28" s="187">
        <f>+N29</f>
        <v>20</v>
      </c>
      <c r="O28" s="187">
        <f t="shared" si="2"/>
        <v>20</v>
      </c>
      <c r="P28" s="187">
        <v>0</v>
      </c>
      <c r="Q28" s="187">
        <f t="shared" si="3"/>
        <v>20</v>
      </c>
      <c r="R28" s="187">
        <v>0</v>
      </c>
      <c r="S28" s="187">
        <f t="shared" si="4"/>
        <v>20</v>
      </c>
      <c r="T28" s="187">
        <v>0</v>
      </c>
      <c r="U28" s="187">
        <f t="shared" si="5"/>
        <v>20</v>
      </c>
      <c r="V28" s="187">
        <v>0</v>
      </c>
      <c r="W28" s="187">
        <f t="shared" si="6"/>
        <v>20</v>
      </c>
      <c r="X28" s="187">
        <v>0</v>
      </c>
      <c r="Y28" s="187">
        <f t="shared" si="7"/>
        <v>20</v>
      </c>
      <c r="Z28" s="187">
        <v>0</v>
      </c>
      <c r="AA28" s="187">
        <f t="shared" si="8"/>
        <v>20</v>
      </c>
      <c r="AB28" s="170"/>
    </row>
    <row r="29" spans="1:28" s="159" customFormat="1" ht="22.5" x14ac:dyDescent="0.2">
      <c r="A29" s="46"/>
      <c r="B29" s="87"/>
      <c r="C29" s="88"/>
      <c r="D29" s="188">
        <v>3123</v>
      </c>
      <c r="E29" s="189">
        <v>5331</v>
      </c>
      <c r="F29" s="190" t="s">
        <v>159</v>
      </c>
      <c r="G29" s="129">
        <v>0</v>
      </c>
      <c r="H29" s="129"/>
      <c r="I29" s="129"/>
      <c r="J29" s="181"/>
      <c r="K29" s="181">
        <v>0</v>
      </c>
      <c r="L29" s="182">
        <v>0</v>
      </c>
      <c r="M29" s="182">
        <v>0</v>
      </c>
      <c r="N29" s="182">
        <v>20</v>
      </c>
      <c r="O29" s="182">
        <f t="shared" si="2"/>
        <v>20</v>
      </c>
      <c r="P29" s="182">
        <v>0</v>
      </c>
      <c r="Q29" s="182">
        <f t="shared" si="3"/>
        <v>20</v>
      </c>
      <c r="R29" s="182">
        <v>0</v>
      </c>
      <c r="S29" s="182">
        <f t="shared" si="4"/>
        <v>20</v>
      </c>
      <c r="T29" s="182">
        <v>0</v>
      </c>
      <c r="U29" s="182">
        <f t="shared" si="5"/>
        <v>20</v>
      </c>
      <c r="V29" s="182">
        <v>0</v>
      </c>
      <c r="W29" s="182">
        <f t="shared" si="6"/>
        <v>20</v>
      </c>
      <c r="X29" s="182">
        <v>0</v>
      </c>
      <c r="Y29" s="182">
        <f t="shared" si="7"/>
        <v>20</v>
      </c>
      <c r="Z29" s="182">
        <v>0</v>
      </c>
      <c r="AA29" s="182">
        <f t="shared" si="8"/>
        <v>20</v>
      </c>
      <c r="AB29" s="170"/>
    </row>
    <row r="30" spans="1:28" s="159" customFormat="1" ht="33.75" x14ac:dyDescent="0.2">
      <c r="A30" s="93" t="s">
        <v>74</v>
      </c>
      <c r="B30" s="94" t="s">
        <v>187</v>
      </c>
      <c r="C30" s="95" t="s">
        <v>188</v>
      </c>
      <c r="D30" s="183" t="s">
        <v>73</v>
      </c>
      <c r="E30" s="184" t="s">
        <v>73</v>
      </c>
      <c r="F30" s="185" t="s">
        <v>189</v>
      </c>
      <c r="G30" s="128">
        <v>0</v>
      </c>
      <c r="H30" s="128"/>
      <c r="I30" s="128"/>
      <c r="J30" s="186"/>
      <c r="K30" s="186">
        <v>0</v>
      </c>
      <c r="L30" s="187">
        <v>0</v>
      </c>
      <c r="M30" s="187">
        <v>0</v>
      </c>
      <c r="N30" s="187">
        <f>+N31</f>
        <v>10.8</v>
      </c>
      <c r="O30" s="187">
        <f t="shared" si="2"/>
        <v>10.8</v>
      </c>
      <c r="P30" s="187">
        <v>0</v>
      </c>
      <c r="Q30" s="187">
        <f t="shared" si="3"/>
        <v>10.8</v>
      </c>
      <c r="R30" s="187">
        <v>0</v>
      </c>
      <c r="S30" s="187">
        <f t="shared" si="4"/>
        <v>10.8</v>
      </c>
      <c r="T30" s="187">
        <v>0</v>
      </c>
      <c r="U30" s="187">
        <f t="shared" si="5"/>
        <v>10.8</v>
      </c>
      <c r="V30" s="187">
        <v>0</v>
      </c>
      <c r="W30" s="187">
        <f t="shared" si="6"/>
        <v>10.8</v>
      </c>
      <c r="X30" s="187">
        <v>0</v>
      </c>
      <c r="Y30" s="187">
        <f t="shared" si="7"/>
        <v>10.8</v>
      </c>
      <c r="Z30" s="187">
        <v>0</v>
      </c>
      <c r="AA30" s="187">
        <f t="shared" si="8"/>
        <v>10.8</v>
      </c>
      <c r="AB30" s="170"/>
    </row>
    <row r="31" spans="1:28" s="159" customFormat="1" ht="22.5" x14ac:dyDescent="0.2">
      <c r="A31" s="46"/>
      <c r="B31" s="87"/>
      <c r="C31" s="88"/>
      <c r="D31" s="188">
        <v>3122</v>
      </c>
      <c r="E31" s="189">
        <v>5331</v>
      </c>
      <c r="F31" s="190" t="s">
        <v>159</v>
      </c>
      <c r="G31" s="129">
        <v>0</v>
      </c>
      <c r="H31" s="129"/>
      <c r="I31" s="129"/>
      <c r="J31" s="181"/>
      <c r="K31" s="181">
        <v>0</v>
      </c>
      <c r="L31" s="182">
        <v>0</v>
      </c>
      <c r="M31" s="182">
        <v>0</v>
      </c>
      <c r="N31" s="182">
        <v>10.8</v>
      </c>
      <c r="O31" s="182">
        <f t="shared" si="2"/>
        <v>10.8</v>
      </c>
      <c r="P31" s="182">
        <v>0</v>
      </c>
      <c r="Q31" s="182">
        <f t="shared" si="3"/>
        <v>10.8</v>
      </c>
      <c r="R31" s="182">
        <v>0</v>
      </c>
      <c r="S31" s="182">
        <f t="shared" si="4"/>
        <v>10.8</v>
      </c>
      <c r="T31" s="182">
        <v>0</v>
      </c>
      <c r="U31" s="182">
        <f t="shared" si="5"/>
        <v>10.8</v>
      </c>
      <c r="V31" s="182">
        <v>0</v>
      </c>
      <c r="W31" s="182">
        <f t="shared" si="6"/>
        <v>10.8</v>
      </c>
      <c r="X31" s="182">
        <v>0</v>
      </c>
      <c r="Y31" s="182">
        <f t="shared" si="7"/>
        <v>10.8</v>
      </c>
      <c r="Z31" s="182">
        <v>0</v>
      </c>
      <c r="AA31" s="182">
        <f t="shared" si="8"/>
        <v>10.8</v>
      </c>
      <c r="AB31" s="170"/>
    </row>
    <row r="32" spans="1:28" s="159" customFormat="1" ht="22.5" customHeight="1" x14ac:dyDescent="0.2">
      <c r="A32" s="93" t="s">
        <v>74</v>
      </c>
      <c r="B32" s="94" t="s">
        <v>190</v>
      </c>
      <c r="C32" s="95" t="s">
        <v>98</v>
      </c>
      <c r="D32" s="96" t="s">
        <v>73</v>
      </c>
      <c r="E32" s="97" t="s">
        <v>73</v>
      </c>
      <c r="F32" s="108" t="s">
        <v>191</v>
      </c>
      <c r="G32" s="128">
        <f>+G33</f>
        <v>270</v>
      </c>
      <c r="H32" s="128">
        <v>0</v>
      </c>
      <c r="I32" s="128">
        <f t="shared" si="0"/>
        <v>270</v>
      </c>
      <c r="J32" s="186">
        <v>0</v>
      </c>
      <c r="K32" s="186">
        <f t="shared" ref="K32:K117" si="9">+I32+J32</f>
        <v>270</v>
      </c>
      <c r="L32" s="187">
        <v>0</v>
      </c>
      <c r="M32" s="187">
        <f t="shared" si="1"/>
        <v>270</v>
      </c>
      <c r="N32" s="187">
        <v>0</v>
      </c>
      <c r="O32" s="187">
        <f t="shared" si="2"/>
        <v>270</v>
      </c>
      <c r="P32" s="187">
        <v>0</v>
      </c>
      <c r="Q32" s="187">
        <f t="shared" si="3"/>
        <v>270</v>
      </c>
      <c r="R32" s="187">
        <v>0</v>
      </c>
      <c r="S32" s="187">
        <f t="shared" si="4"/>
        <v>270</v>
      </c>
      <c r="T32" s="187">
        <f>+T33</f>
        <v>-269.3</v>
      </c>
      <c r="U32" s="187">
        <f t="shared" si="5"/>
        <v>0.69999999999998863</v>
      </c>
      <c r="V32" s="187">
        <v>0</v>
      </c>
      <c r="W32" s="187">
        <f t="shared" si="6"/>
        <v>0.69999999999998863</v>
      </c>
      <c r="X32" s="187">
        <v>0</v>
      </c>
      <c r="Y32" s="187">
        <f t="shared" si="7"/>
        <v>0.69999999999998863</v>
      </c>
      <c r="Z32" s="187">
        <v>0</v>
      </c>
      <c r="AA32" s="187">
        <f t="shared" si="8"/>
        <v>0.69999999999998863</v>
      </c>
      <c r="AB32" s="170"/>
    </row>
    <row r="33" spans="1:28" s="159" customFormat="1" ht="22.5" x14ac:dyDescent="0.2">
      <c r="A33" s="46"/>
      <c r="B33" s="87"/>
      <c r="C33" s="88"/>
      <c r="D33" s="47">
        <v>3299</v>
      </c>
      <c r="E33" s="48">
        <v>5331</v>
      </c>
      <c r="F33" s="109" t="s">
        <v>159</v>
      </c>
      <c r="G33" s="129">
        <v>270</v>
      </c>
      <c r="H33" s="129">
        <v>0</v>
      </c>
      <c r="I33" s="129">
        <f t="shared" si="0"/>
        <v>270</v>
      </c>
      <c r="J33" s="181">
        <v>0</v>
      </c>
      <c r="K33" s="181">
        <f t="shared" si="9"/>
        <v>270</v>
      </c>
      <c r="L33" s="182">
        <v>0</v>
      </c>
      <c r="M33" s="182">
        <f t="shared" si="1"/>
        <v>270</v>
      </c>
      <c r="N33" s="182">
        <v>0</v>
      </c>
      <c r="O33" s="182">
        <f t="shared" si="2"/>
        <v>270</v>
      </c>
      <c r="P33" s="182">
        <v>0</v>
      </c>
      <c r="Q33" s="182">
        <f t="shared" si="3"/>
        <v>270</v>
      </c>
      <c r="R33" s="182">
        <v>0</v>
      </c>
      <c r="S33" s="182">
        <f t="shared" si="4"/>
        <v>270</v>
      </c>
      <c r="T33" s="182">
        <v>-269.3</v>
      </c>
      <c r="U33" s="182">
        <f t="shared" si="5"/>
        <v>0.69999999999998863</v>
      </c>
      <c r="V33" s="182">
        <v>0</v>
      </c>
      <c r="W33" s="182">
        <f t="shared" si="6"/>
        <v>0.69999999999998863</v>
      </c>
      <c r="X33" s="182">
        <v>0</v>
      </c>
      <c r="Y33" s="182">
        <f t="shared" si="7"/>
        <v>0.69999999999998863</v>
      </c>
      <c r="Z33" s="182">
        <v>0</v>
      </c>
      <c r="AA33" s="182">
        <f t="shared" si="8"/>
        <v>0.69999999999998863</v>
      </c>
      <c r="AB33" s="170"/>
    </row>
    <row r="34" spans="1:28" s="159" customFormat="1" ht="22.5" x14ac:dyDescent="0.2">
      <c r="A34" s="93" t="s">
        <v>74</v>
      </c>
      <c r="B34" s="94" t="s">
        <v>192</v>
      </c>
      <c r="C34" s="95" t="s">
        <v>193</v>
      </c>
      <c r="D34" s="96" t="s">
        <v>73</v>
      </c>
      <c r="E34" s="97" t="s">
        <v>73</v>
      </c>
      <c r="F34" s="108" t="s">
        <v>194</v>
      </c>
      <c r="G34" s="128">
        <v>0</v>
      </c>
      <c r="H34" s="128"/>
      <c r="I34" s="128"/>
      <c r="J34" s="186"/>
      <c r="K34" s="186"/>
      <c r="L34" s="187"/>
      <c r="M34" s="187"/>
      <c r="N34" s="187"/>
      <c r="O34" s="187"/>
      <c r="P34" s="187"/>
      <c r="Q34" s="187">
        <v>0</v>
      </c>
      <c r="R34" s="187">
        <v>0</v>
      </c>
      <c r="S34" s="187">
        <v>0</v>
      </c>
      <c r="T34" s="187">
        <f>+T35</f>
        <v>30</v>
      </c>
      <c r="U34" s="187">
        <f t="shared" si="5"/>
        <v>30</v>
      </c>
      <c r="V34" s="187">
        <v>0</v>
      </c>
      <c r="W34" s="187">
        <f t="shared" si="6"/>
        <v>30</v>
      </c>
      <c r="X34" s="187">
        <v>0</v>
      </c>
      <c r="Y34" s="187">
        <f t="shared" si="7"/>
        <v>30</v>
      </c>
      <c r="Z34" s="187">
        <v>0</v>
      </c>
      <c r="AA34" s="187">
        <f t="shared" si="8"/>
        <v>30</v>
      </c>
      <c r="AB34" s="170"/>
    </row>
    <row r="35" spans="1:28" s="159" customFormat="1" ht="22.5" x14ac:dyDescent="0.2">
      <c r="A35" s="46"/>
      <c r="B35" s="87"/>
      <c r="C35" s="88"/>
      <c r="D35" s="47">
        <v>3146</v>
      </c>
      <c r="E35" s="48">
        <v>5331</v>
      </c>
      <c r="F35" s="109" t="s">
        <v>159</v>
      </c>
      <c r="G35" s="128">
        <v>0</v>
      </c>
      <c r="H35" s="128"/>
      <c r="I35" s="128"/>
      <c r="J35" s="186"/>
      <c r="K35" s="186"/>
      <c r="L35" s="187"/>
      <c r="M35" s="187"/>
      <c r="N35" s="187"/>
      <c r="O35" s="187"/>
      <c r="P35" s="187"/>
      <c r="Q35" s="187">
        <v>0</v>
      </c>
      <c r="R35" s="187">
        <v>0</v>
      </c>
      <c r="S35" s="187">
        <v>0</v>
      </c>
      <c r="T35" s="182">
        <v>30</v>
      </c>
      <c r="U35" s="182">
        <f t="shared" si="5"/>
        <v>30</v>
      </c>
      <c r="V35" s="182">
        <v>0</v>
      </c>
      <c r="W35" s="182">
        <f t="shared" si="6"/>
        <v>30</v>
      </c>
      <c r="X35" s="182">
        <v>0</v>
      </c>
      <c r="Y35" s="182">
        <f t="shared" si="7"/>
        <v>30</v>
      </c>
      <c r="Z35" s="182">
        <v>0</v>
      </c>
      <c r="AA35" s="182">
        <f t="shared" si="8"/>
        <v>30</v>
      </c>
      <c r="AB35" s="170"/>
    </row>
    <row r="36" spans="1:28" s="159" customFormat="1" ht="22.5" x14ac:dyDescent="0.2">
      <c r="A36" s="93" t="s">
        <v>74</v>
      </c>
      <c r="B36" s="94" t="s">
        <v>195</v>
      </c>
      <c r="C36" s="95" t="s">
        <v>196</v>
      </c>
      <c r="D36" s="96" t="s">
        <v>73</v>
      </c>
      <c r="E36" s="97" t="s">
        <v>73</v>
      </c>
      <c r="F36" s="108" t="s">
        <v>197</v>
      </c>
      <c r="G36" s="128">
        <v>0</v>
      </c>
      <c r="H36" s="128"/>
      <c r="I36" s="128"/>
      <c r="J36" s="186"/>
      <c r="K36" s="186"/>
      <c r="L36" s="187"/>
      <c r="M36" s="187"/>
      <c r="N36" s="187"/>
      <c r="O36" s="187"/>
      <c r="P36" s="187"/>
      <c r="Q36" s="187">
        <v>0</v>
      </c>
      <c r="R36" s="187">
        <v>0</v>
      </c>
      <c r="S36" s="187">
        <v>0</v>
      </c>
      <c r="T36" s="187">
        <f t="shared" ref="T36" si="10">+T37</f>
        <v>30</v>
      </c>
      <c r="U36" s="187">
        <f t="shared" si="5"/>
        <v>30</v>
      </c>
      <c r="V36" s="187">
        <v>0</v>
      </c>
      <c r="W36" s="187">
        <f t="shared" si="6"/>
        <v>30</v>
      </c>
      <c r="X36" s="187">
        <v>0</v>
      </c>
      <c r="Y36" s="187">
        <f t="shared" si="7"/>
        <v>30</v>
      </c>
      <c r="Z36" s="187">
        <v>0</v>
      </c>
      <c r="AA36" s="187">
        <f t="shared" si="8"/>
        <v>30</v>
      </c>
      <c r="AB36" s="170"/>
    </row>
    <row r="37" spans="1:28" s="159" customFormat="1" ht="22.5" x14ac:dyDescent="0.2">
      <c r="A37" s="46"/>
      <c r="B37" s="87"/>
      <c r="C37" s="88"/>
      <c r="D37" s="47">
        <v>3146</v>
      </c>
      <c r="E37" s="48">
        <v>5331</v>
      </c>
      <c r="F37" s="109" t="s">
        <v>159</v>
      </c>
      <c r="G37" s="128">
        <v>0</v>
      </c>
      <c r="H37" s="128"/>
      <c r="I37" s="128"/>
      <c r="J37" s="186"/>
      <c r="K37" s="186"/>
      <c r="L37" s="187"/>
      <c r="M37" s="187"/>
      <c r="N37" s="187"/>
      <c r="O37" s="187"/>
      <c r="P37" s="187"/>
      <c r="Q37" s="187">
        <v>0</v>
      </c>
      <c r="R37" s="187">
        <v>0</v>
      </c>
      <c r="S37" s="187">
        <v>0</v>
      </c>
      <c r="T37" s="182">
        <v>30</v>
      </c>
      <c r="U37" s="182">
        <f t="shared" si="5"/>
        <v>30</v>
      </c>
      <c r="V37" s="182">
        <v>0</v>
      </c>
      <c r="W37" s="182">
        <f t="shared" si="6"/>
        <v>30</v>
      </c>
      <c r="X37" s="182">
        <v>0</v>
      </c>
      <c r="Y37" s="182">
        <f t="shared" si="7"/>
        <v>30</v>
      </c>
      <c r="Z37" s="182">
        <v>0</v>
      </c>
      <c r="AA37" s="182">
        <f t="shared" si="8"/>
        <v>30</v>
      </c>
      <c r="AB37" s="170"/>
    </row>
    <row r="38" spans="1:28" s="159" customFormat="1" ht="22.5" x14ac:dyDescent="0.2">
      <c r="A38" s="93" t="s">
        <v>74</v>
      </c>
      <c r="B38" s="94" t="s">
        <v>198</v>
      </c>
      <c r="C38" s="95" t="s">
        <v>199</v>
      </c>
      <c r="D38" s="96" t="s">
        <v>73</v>
      </c>
      <c r="E38" s="97" t="s">
        <v>73</v>
      </c>
      <c r="F38" s="108" t="s">
        <v>200</v>
      </c>
      <c r="G38" s="128">
        <v>0</v>
      </c>
      <c r="H38" s="128"/>
      <c r="I38" s="128"/>
      <c r="J38" s="186"/>
      <c r="K38" s="186"/>
      <c r="L38" s="187"/>
      <c r="M38" s="187"/>
      <c r="N38" s="187"/>
      <c r="O38" s="187"/>
      <c r="P38" s="187"/>
      <c r="Q38" s="187">
        <v>0</v>
      </c>
      <c r="R38" s="187">
        <v>0</v>
      </c>
      <c r="S38" s="187">
        <v>0</v>
      </c>
      <c r="T38" s="187">
        <f t="shared" ref="T38" si="11">+T39</f>
        <v>60</v>
      </c>
      <c r="U38" s="187">
        <f t="shared" si="5"/>
        <v>60</v>
      </c>
      <c r="V38" s="187">
        <v>0</v>
      </c>
      <c r="W38" s="187">
        <f t="shared" si="6"/>
        <v>60</v>
      </c>
      <c r="X38" s="187">
        <v>0</v>
      </c>
      <c r="Y38" s="187">
        <f t="shared" si="7"/>
        <v>60</v>
      </c>
      <c r="Z38" s="187">
        <v>0</v>
      </c>
      <c r="AA38" s="187">
        <f t="shared" si="8"/>
        <v>60</v>
      </c>
      <c r="AB38" s="170"/>
    </row>
    <row r="39" spans="1:28" s="159" customFormat="1" ht="22.5" x14ac:dyDescent="0.2">
      <c r="A39" s="46"/>
      <c r="B39" s="87"/>
      <c r="C39" s="88"/>
      <c r="D39" s="47">
        <v>3146</v>
      </c>
      <c r="E39" s="48">
        <v>5331</v>
      </c>
      <c r="F39" s="109" t="s">
        <v>159</v>
      </c>
      <c r="G39" s="128">
        <v>0</v>
      </c>
      <c r="H39" s="128"/>
      <c r="I39" s="128"/>
      <c r="J39" s="186"/>
      <c r="K39" s="186"/>
      <c r="L39" s="187"/>
      <c r="M39" s="187"/>
      <c r="N39" s="187"/>
      <c r="O39" s="187"/>
      <c r="P39" s="187"/>
      <c r="Q39" s="187">
        <v>0</v>
      </c>
      <c r="R39" s="187">
        <v>0</v>
      </c>
      <c r="S39" s="187">
        <v>0</v>
      </c>
      <c r="T39" s="182">
        <v>60</v>
      </c>
      <c r="U39" s="182">
        <f t="shared" si="5"/>
        <v>60</v>
      </c>
      <c r="V39" s="182">
        <v>0</v>
      </c>
      <c r="W39" s="182">
        <f t="shared" si="6"/>
        <v>60</v>
      </c>
      <c r="X39" s="182">
        <v>0</v>
      </c>
      <c r="Y39" s="182">
        <f t="shared" si="7"/>
        <v>60</v>
      </c>
      <c r="Z39" s="182">
        <v>0</v>
      </c>
      <c r="AA39" s="182">
        <f t="shared" si="8"/>
        <v>60</v>
      </c>
      <c r="AB39" s="170"/>
    </row>
    <row r="40" spans="1:28" s="159" customFormat="1" ht="33.75" x14ac:dyDescent="0.2">
      <c r="A40" s="93" t="s">
        <v>74</v>
      </c>
      <c r="B40" s="94" t="s">
        <v>201</v>
      </c>
      <c r="C40" s="95" t="s">
        <v>202</v>
      </c>
      <c r="D40" s="96" t="s">
        <v>73</v>
      </c>
      <c r="E40" s="97" t="s">
        <v>73</v>
      </c>
      <c r="F40" s="108" t="s">
        <v>203</v>
      </c>
      <c r="G40" s="128">
        <v>0</v>
      </c>
      <c r="H40" s="128"/>
      <c r="I40" s="128"/>
      <c r="J40" s="186"/>
      <c r="K40" s="186"/>
      <c r="L40" s="187"/>
      <c r="M40" s="187"/>
      <c r="N40" s="187"/>
      <c r="O40" s="187"/>
      <c r="P40" s="187"/>
      <c r="Q40" s="187">
        <v>0</v>
      </c>
      <c r="R40" s="187">
        <v>0</v>
      </c>
      <c r="S40" s="187">
        <v>0</v>
      </c>
      <c r="T40" s="187">
        <f t="shared" ref="T40" si="12">+T41</f>
        <v>30</v>
      </c>
      <c r="U40" s="187">
        <f t="shared" si="5"/>
        <v>30</v>
      </c>
      <c r="V40" s="187">
        <v>0</v>
      </c>
      <c r="W40" s="187">
        <f t="shared" si="6"/>
        <v>30</v>
      </c>
      <c r="X40" s="187">
        <v>0</v>
      </c>
      <c r="Y40" s="187">
        <f t="shared" si="7"/>
        <v>30</v>
      </c>
      <c r="Z40" s="187">
        <v>0</v>
      </c>
      <c r="AA40" s="187">
        <f t="shared" si="8"/>
        <v>30</v>
      </c>
      <c r="AB40" s="170"/>
    </row>
    <row r="41" spans="1:28" s="159" customFormat="1" ht="22.5" x14ac:dyDescent="0.2">
      <c r="A41" s="46"/>
      <c r="B41" s="87"/>
      <c r="C41" s="88"/>
      <c r="D41" s="47">
        <v>3146</v>
      </c>
      <c r="E41" s="48">
        <v>5331</v>
      </c>
      <c r="F41" s="109" t="s">
        <v>159</v>
      </c>
      <c r="G41" s="128">
        <v>0</v>
      </c>
      <c r="H41" s="128"/>
      <c r="I41" s="128"/>
      <c r="J41" s="186"/>
      <c r="K41" s="186"/>
      <c r="L41" s="187"/>
      <c r="M41" s="187"/>
      <c r="N41" s="187"/>
      <c r="O41" s="187"/>
      <c r="P41" s="187"/>
      <c r="Q41" s="187">
        <v>0</v>
      </c>
      <c r="R41" s="187">
        <v>0</v>
      </c>
      <c r="S41" s="187">
        <v>0</v>
      </c>
      <c r="T41" s="182">
        <v>30</v>
      </c>
      <c r="U41" s="182">
        <f t="shared" si="5"/>
        <v>30</v>
      </c>
      <c r="V41" s="182">
        <v>0</v>
      </c>
      <c r="W41" s="182">
        <f t="shared" si="6"/>
        <v>30</v>
      </c>
      <c r="X41" s="182">
        <v>0</v>
      </c>
      <c r="Y41" s="182">
        <f t="shared" si="7"/>
        <v>30</v>
      </c>
      <c r="Z41" s="182">
        <v>0</v>
      </c>
      <c r="AA41" s="182">
        <f t="shared" si="8"/>
        <v>30</v>
      </c>
      <c r="AB41" s="170"/>
    </row>
    <row r="42" spans="1:28" s="159" customFormat="1" ht="33.75" x14ac:dyDescent="0.2">
      <c r="A42" s="93" t="s">
        <v>74</v>
      </c>
      <c r="B42" s="94" t="s">
        <v>204</v>
      </c>
      <c r="C42" s="95" t="s">
        <v>205</v>
      </c>
      <c r="D42" s="96" t="s">
        <v>73</v>
      </c>
      <c r="E42" s="97" t="s">
        <v>73</v>
      </c>
      <c r="F42" s="108" t="s">
        <v>206</v>
      </c>
      <c r="G42" s="128">
        <v>0</v>
      </c>
      <c r="H42" s="128"/>
      <c r="I42" s="128"/>
      <c r="J42" s="186"/>
      <c r="K42" s="186"/>
      <c r="L42" s="187"/>
      <c r="M42" s="187"/>
      <c r="N42" s="187"/>
      <c r="O42" s="187"/>
      <c r="P42" s="187"/>
      <c r="Q42" s="187">
        <v>0</v>
      </c>
      <c r="R42" s="187">
        <v>0</v>
      </c>
      <c r="S42" s="187">
        <v>0</v>
      </c>
      <c r="T42" s="187">
        <f t="shared" ref="T42" si="13">+T43</f>
        <v>29.663</v>
      </c>
      <c r="U42" s="187">
        <f t="shared" si="5"/>
        <v>29.663</v>
      </c>
      <c r="V42" s="187">
        <v>0</v>
      </c>
      <c r="W42" s="187">
        <f t="shared" si="6"/>
        <v>29.663</v>
      </c>
      <c r="X42" s="187">
        <v>0</v>
      </c>
      <c r="Y42" s="187">
        <f t="shared" si="7"/>
        <v>29.663</v>
      </c>
      <c r="Z42" s="187">
        <v>0</v>
      </c>
      <c r="AA42" s="187">
        <f t="shared" si="8"/>
        <v>29.663</v>
      </c>
      <c r="AB42" s="170"/>
    </row>
    <row r="43" spans="1:28" s="159" customFormat="1" ht="22.5" x14ac:dyDescent="0.2">
      <c r="A43" s="46"/>
      <c r="B43" s="87"/>
      <c r="C43" s="88"/>
      <c r="D43" s="47">
        <v>3113</v>
      </c>
      <c r="E43" s="48">
        <v>5331</v>
      </c>
      <c r="F43" s="109" t="s">
        <v>159</v>
      </c>
      <c r="G43" s="128">
        <v>0</v>
      </c>
      <c r="H43" s="128"/>
      <c r="I43" s="128"/>
      <c r="J43" s="186"/>
      <c r="K43" s="186"/>
      <c r="L43" s="187"/>
      <c r="M43" s="187"/>
      <c r="N43" s="187"/>
      <c r="O43" s="187"/>
      <c r="P43" s="187"/>
      <c r="Q43" s="187">
        <v>0</v>
      </c>
      <c r="R43" s="187">
        <v>0</v>
      </c>
      <c r="S43" s="187">
        <v>0</v>
      </c>
      <c r="T43" s="182">
        <v>29.663</v>
      </c>
      <c r="U43" s="182">
        <f t="shared" si="5"/>
        <v>29.663</v>
      </c>
      <c r="V43" s="182">
        <v>0</v>
      </c>
      <c r="W43" s="182">
        <f t="shared" si="6"/>
        <v>29.663</v>
      </c>
      <c r="X43" s="182">
        <v>0</v>
      </c>
      <c r="Y43" s="182">
        <f t="shared" si="7"/>
        <v>29.663</v>
      </c>
      <c r="Z43" s="182">
        <v>0</v>
      </c>
      <c r="AA43" s="182">
        <f t="shared" si="8"/>
        <v>29.663</v>
      </c>
      <c r="AB43" s="170"/>
    </row>
    <row r="44" spans="1:28" s="159" customFormat="1" ht="22.5" x14ac:dyDescent="0.2">
      <c r="A44" s="93" t="s">
        <v>74</v>
      </c>
      <c r="B44" s="94" t="s">
        <v>207</v>
      </c>
      <c r="C44" s="95" t="s">
        <v>208</v>
      </c>
      <c r="D44" s="96" t="s">
        <v>73</v>
      </c>
      <c r="E44" s="97" t="s">
        <v>73</v>
      </c>
      <c r="F44" s="108" t="s">
        <v>209</v>
      </c>
      <c r="G44" s="128">
        <v>0</v>
      </c>
      <c r="H44" s="128"/>
      <c r="I44" s="128"/>
      <c r="J44" s="186"/>
      <c r="K44" s="186"/>
      <c r="L44" s="187"/>
      <c r="M44" s="187"/>
      <c r="N44" s="187"/>
      <c r="O44" s="187"/>
      <c r="P44" s="187"/>
      <c r="Q44" s="187">
        <v>0</v>
      </c>
      <c r="R44" s="187">
        <v>0</v>
      </c>
      <c r="S44" s="187">
        <v>0</v>
      </c>
      <c r="T44" s="187">
        <f t="shared" ref="T44" si="14">+T45</f>
        <v>30</v>
      </c>
      <c r="U44" s="187">
        <f t="shared" si="5"/>
        <v>30</v>
      </c>
      <c r="V44" s="187">
        <v>0</v>
      </c>
      <c r="W44" s="187">
        <f t="shared" si="6"/>
        <v>30</v>
      </c>
      <c r="X44" s="187">
        <v>0</v>
      </c>
      <c r="Y44" s="187">
        <f t="shared" si="7"/>
        <v>30</v>
      </c>
      <c r="Z44" s="187">
        <v>0</v>
      </c>
      <c r="AA44" s="187">
        <f t="shared" si="8"/>
        <v>30</v>
      </c>
      <c r="AB44" s="170"/>
    </row>
    <row r="45" spans="1:28" s="159" customFormat="1" ht="22.5" x14ac:dyDescent="0.2">
      <c r="A45" s="46"/>
      <c r="B45" s="87"/>
      <c r="C45" s="88"/>
      <c r="D45" s="47">
        <v>3113</v>
      </c>
      <c r="E45" s="48">
        <v>5331</v>
      </c>
      <c r="F45" s="109" t="s">
        <v>159</v>
      </c>
      <c r="G45" s="128">
        <v>0</v>
      </c>
      <c r="H45" s="128"/>
      <c r="I45" s="128"/>
      <c r="J45" s="186"/>
      <c r="K45" s="186"/>
      <c r="L45" s="187"/>
      <c r="M45" s="187"/>
      <c r="N45" s="187"/>
      <c r="O45" s="187"/>
      <c r="P45" s="187"/>
      <c r="Q45" s="187">
        <v>0</v>
      </c>
      <c r="R45" s="187">
        <v>0</v>
      </c>
      <c r="S45" s="187">
        <v>0</v>
      </c>
      <c r="T45" s="182">
        <v>30</v>
      </c>
      <c r="U45" s="182">
        <f t="shared" si="5"/>
        <v>30</v>
      </c>
      <c r="V45" s="182">
        <v>0</v>
      </c>
      <c r="W45" s="182">
        <f t="shared" si="6"/>
        <v>30</v>
      </c>
      <c r="X45" s="182">
        <v>0</v>
      </c>
      <c r="Y45" s="182">
        <f t="shared" si="7"/>
        <v>30</v>
      </c>
      <c r="Z45" s="182">
        <v>0</v>
      </c>
      <c r="AA45" s="182">
        <f t="shared" si="8"/>
        <v>30</v>
      </c>
      <c r="AB45" s="170"/>
    </row>
    <row r="46" spans="1:28" s="159" customFormat="1" ht="33.75" x14ac:dyDescent="0.2">
      <c r="A46" s="93" t="s">
        <v>74</v>
      </c>
      <c r="B46" s="94" t="s">
        <v>210</v>
      </c>
      <c r="C46" s="95" t="s">
        <v>211</v>
      </c>
      <c r="D46" s="96" t="s">
        <v>73</v>
      </c>
      <c r="E46" s="97" t="s">
        <v>73</v>
      </c>
      <c r="F46" s="108" t="s">
        <v>212</v>
      </c>
      <c r="G46" s="128">
        <v>0</v>
      </c>
      <c r="H46" s="128"/>
      <c r="I46" s="128"/>
      <c r="J46" s="186"/>
      <c r="K46" s="186"/>
      <c r="L46" s="187"/>
      <c r="M46" s="187"/>
      <c r="N46" s="187"/>
      <c r="O46" s="187"/>
      <c r="P46" s="187"/>
      <c r="Q46" s="187">
        <v>0</v>
      </c>
      <c r="R46" s="187">
        <v>0</v>
      </c>
      <c r="S46" s="187">
        <v>0</v>
      </c>
      <c r="T46" s="187">
        <f t="shared" ref="T46" si="15">+T47</f>
        <v>29.637</v>
      </c>
      <c r="U46" s="187">
        <f t="shared" si="5"/>
        <v>29.637</v>
      </c>
      <c r="V46" s="187">
        <v>0</v>
      </c>
      <c r="W46" s="187">
        <f t="shared" si="6"/>
        <v>29.637</v>
      </c>
      <c r="X46" s="187">
        <v>0</v>
      </c>
      <c r="Y46" s="187">
        <f t="shared" si="7"/>
        <v>29.637</v>
      </c>
      <c r="Z46" s="187">
        <v>0</v>
      </c>
      <c r="AA46" s="187">
        <f t="shared" si="8"/>
        <v>29.637</v>
      </c>
      <c r="AB46" s="170"/>
    </row>
    <row r="47" spans="1:28" s="159" customFormat="1" ht="22.5" x14ac:dyDescent="0.2">
      <c r="A47" s="46"/>
      <c r="B47" s="87"/>
      <c r="C47" s="88"/>
      <c r="D47" s="47">
        <v>3113</v>
      </c>
      <c r="E47" s="48">
        <v>5331</v>
      </c>
      <c r="F47" s="109" t="s">
        <v>159</v>
      </c>
      <c r="G47" s="128">
        <v>0</v>
      </c>
      <c r="H47" s="128"/>
      <c r="I47" s="128"/>
      <c r="J47" s="186"/>
      <c r="K47" s="186"/>
      <c r="L47" s="187"/>
      <c r="M47" s="187"/>
      <c r="N47" s="187"/>
      <c r="O47" s="187"/>
      <c r="P47" s="187"/>
      <c r="Q47" s="187">
        <v>0</v>
      </c>
      <c r="R47" s="187">
        <v>0</v>
      </c>
      <c r="S47" s="187">
        <v>0</v>
      </c>
      <c r="T47" s="182">
        <v>29.637</v>
      </c>
      <c r="U47" s="182">
        <f t="shared" si="5"/>
        <v>29.637</v>
      </c>
      <c r="V47" s="182">
        <v>0</v>
      </c>
      <c r="W47" s="182">
        <f t="shared" si="6"/>
        <v>29.637</v>
      </c>
      <c r="X47" s="182">
        <v>0</v>
      </c>
      <c r="Y47" s="182">
        <f t="shared" si="7"/>
        <v>29.637</v>
      </c>
      <c r="Z47" s="182">
        <v>0</v>
      </c>
      <c r="AA47" s="182">
        <f t="shared" si="8"/>
        <v>29.637</v>
      </c>
      <c r="AB47" s="170"/>
    </row>
    <row r="48" spans="1:28" s="159" customFormat="1" ht="33.75" x14ac:dyDescent="0.2">
      <c r="A48" s="93" t="s">
        <v>74</v>
      </c>
      <c r="B48" s="94" t="s">
        <v>213</v>
      </c>
      <c r="C48" s="95" t="s">
        <v>214</v>
      </c>
      <c r="D48" s="96" t="s">
        <v>73</v>
      </c>
      <c r="E48" s="97" t="s">
        <v>73</v>
      </c>
      <c r="F48" s="108" t="s">
        <v>215</v>
      </c>
      <c r="G48" s="128">
        <v>0</v>
      </c>
      <c r="H48" s="128"/>
      <c r="I48" s="128"/>
      <c r="J48" s="186"/>
      <c r="K48" s="186"/>
      <c r="L48" s="187"/>
      <c r="M48" s="187"/>
      <c r="N48" s="187"/>
      <c r="O48" s="187"/>
      <c r="P48" s="187"/>
      <c r="Q48" s="187">
        <v>0</v>
      </c>
      <c r="R48" s="187">
        <v>0</v>
      </c>
      <c r="S48" s="187">
        <v>0</v>
      </c>
      <c r="T48" s="187">
        <f t="shared" ref="T48" si="16">+T49</f>
        <v>30</v>
      </c>
      <c r="U48" s="187">
        <f t="shared" si="5"/>
        <v>30</v>
      </c>
      <c r="V48" s="187">
        <v>0</v>
      </c>
      <c r="W48" s="187">
        <f t="shared" si="6"/>
        <v>30</v>
      </c>
      <c r="X48" s="187">
        <v>0</v>
      </c>
      <c r="Y48" s="187">
        <f t="shared" si="7"/>
        <v>30</v>
      </c>
      <c r="Z48" s="187">
        <v>0</v>
      </c>
      <c r="AA48" s="187">
        <f t="shared" si="8"/>
        <v>30</v>
      </c>
      <c r="AB48" s="170"/>
    </row>
    <row r="49" spans="1:28" s="159" customFormat="1" ht="22.5" x14ac:dyDescent="0.2">
      <c r="A49" s="46"/>
      <c r="B49" s="87"/>
      <c r="C49" s="88"/>
      <c r="D49" s="47">
        <v>3113</v>
      </c>
      <c r="E49" s="48">
        <v>5331</v>
      </c>
      <c r="F49" s="109" t="s">
        <v>159</v>
      </c>
      <c r="G49" s="128">
        <v>0</v>
      </c>
      <c r="H49" s="128"/>
      <c r="I49" s="128"/>
      <c r="J49" s="186"/>
      <c r="K49" s="186"/>
      <c r="L49" s="187"/>
      <c r="M49" s="187"/>
      <c r="N49" s="187"/>
      <c r="O49" s="187"/>
      <c r="P49" s="187"/>
      <c r="Q49" s="187">
        <v>0</v>
      </c>
      <c r="R49" s="187">
        <v>0</v>
      </c>
      <c r="S49" s="187">
        <v>0</v>
      </c>
      <c r="T49" s="182">
        <v>30</v>
      </c>
      <c r="U49" s="182">
        <f t="shared" si="5"/>
        <v>30</v>
      </c>
      <c r="V49" s="182">
        <v>0</v>
      </c>
      <c r="W49" s="182">
        <f t="shared" si="6"/>
        <v>30</v>
      </c>
      <c r="X49" s="182">
        <v>0</v>
      </c>
      <c r="Y49" s="182">
        <f t="shared" si="7"/>
        <v>30</v>
      </c>
      <c r="Z49" s="182">
        <v>0</v>
      </c>
      <c r="AA49" s="182">
        <f t="shared" si="8"/>
        <v>30</v>
      </c>
      <c r="AB49" s="170"/>
    </row>
    <row r="50" spans="1:28" s="159" customFormat="1" ht="12.75" customHeight="1" x14ac:dyDescent="0.2">
      <c r="A50" s="93" t="s">
        <v>74</v>
      </c>
      <c r="B50" s="94" t="s">
        <v>216</v>
      </c>
      <c r="C50" s="95" t="s">
        <v>98</v>
      </c>
      <c r="D50" s="96" t="s">
        <v>73</v>
      </c>
      <c r="E50" s="97" t="s">
        <v>73</v>
      </c>
      <c r="F50" s="108" t="s">
        <v>217</v>
      </c>
      <c r="G50" s="128">
        <f>+G51</f>
        <v>450</v>
      </c>
      <c r="H50" s="128">
        <v>0</v>
      </c>
      <c r="I50" s="128">
        <f t="shared" si="0"/>
        <v>450</v>
      </c>
      <c r="J50" s="186">
        <f>+J51</f>
        <v>-55</v>
      </c>
      <c r="K50" s="186">
        <f t="shared" si="9"/>
        <v>395</v>
      </c>
      <c r="L50" s="187">
        <v>0</v>
      </c>
      <c r="M50" s="187">
        <f t="shared" si="1"/>
        <v>395</v>
      </c>
      <c r="N50" s="187">
        <v>0</v>
      </c>
      <c r="O50" s="187">
        <f t="shared" si="2"/>
        <v>395</v>
      </c>
      <c r="P50" s="187">
        <f>+P51</f>
        <v>-143.82</v>
      </c>
      <c r="Q50" s="187">
        <f t="shared" si="3"/>
        <v>251.18</v>
      </c>
      <c r="R50" s="187">
        <v>0</v>
      </c>
      <c r="S50" s="187">
        <f t="shared" si="4"/>
        <v>251.18</v>
      </c>
      <c r="T50" s="187">
        <v>0</v>
      </c>
      <c r="U50" s="187">
        <f t="shared" si="5"/>
        <v>251.18</v>
      </c>
      <c r="V50" s="187">
        <f>+V51</f>
        <v>-10</v>
      </c>
      <c r="W50" s="187">
        <f t="shared" si="6"/>
        <v>241.18</v>
      </c>
      <c r="X50" s="187">
        <v>0</v>
      </c>
      <c r="Y50" s="187">
        <f t="shared" si="7"/>
        <v>241.18</v>
      </c>
      <c r="Z50" s="187">
        <v>0</v>
      </c>
      <c r="AA50" s="187">
        <f t="shared" si="8"/>
        <v>241.18</v>
      </c>
      <c r="AB50" s="170"/>
    </row>
    <row r="51" spans="1:28" s="159" customFormat="1" ht="22.5" x14ac:dyDescent="0.2">
      <c r="A51" s="46"/>
      <c r="B51" s="87"/>
      <c r="C51" s="88"/>
      <c r="D51" s="47">
        <v>3299</v>
      </c>
      <c r="E51" s="48">
        <v>5331</v>
      </c>
      <c r="F51" s="109" t="s">
        <v>159</v>
      </c>
      <c r="G51" s="129">
        <v>450</v>
      </c>
      <c r="H51" s="129">
        <v>0</v>
      </c>
      <c r="I51" s="129">
        <f t="shared" si="0"/>
        <v>450</v>
      </c>
      <c r="J51" s="181">
        <v>-55</v>
      </c>
      <c r="K51" s="181">
        <f t="shared" si="9"/>
        <v>395</v>
      </c>
      <c r="L51" s="182">
        <v>0</v>
      </c>
      <c r="M51" s="182">
        <f t="shared" si="1"/>
        <v>395</v>
      </c>
      <c r="N51" s="182">
        <v>0</v>
      </c>
      <c r="O51" s="182">
        <f t="shared" si="2"/>
        <v>395</v>
      </c>
      <c r="P51" s="182">
        <v>-143.82</v>
      </c>
      <c r="Q51" s="182">
        <f t="shared" si="3"/>
        <v>251.18</v>
      </c>
      <c r="R51" s="182">
        <v>0</v>
      </c>
      <c r="S51" s="182">
        <f t="shared" si="4"/>
        <v>251.18</v>
      </c>
      <c r="T51" s="182">
        <v>0</v>
      </c>
      <c r="U51" s="182">
        <f t="shared" si="5"/>
        <v>251.18</v>
      </c>
      <c r="V51" s="182">
        <v>-10</v>
      </c>
      <c r="W51" s="182">
        <f t="shared" si="6"/>
        <v>241.18</v>
      </c>
      <c r="X51" s="182">
        <v>0</v>
      </c>
      <c r="Y51" s="182">
        <f t="shared" si="7"/>
        <v>241.18</v>
      </c>
      <c r="Z51" s="182">
        <v>0</v>
      </c>
      <c r="AA51" s="182">
        <f t="shared" si="8"/>
        <v>241.18</v>
      </c>
      <c r="AB51" s="170"/>
    </row>
    <row r="52" spans="1:28" s="159" customFormat="1" ht="22.5" x14ac:dyDescent="0.2">
      <c r="A52" s="93" t="s">
        <v>74</v>
      </c>
      <c r="B52" s="191" t="s">
        <v>218</v>
      </c>
      <c r="C52" s="95" t="s">
        <v>161</v>
      </c>
      <c r="D52" s="96" t="s">
        <v>73</v>
      </c>
      <c r="E52" s="97" t="s">
        <v>73</v>
      </c>
      <c r="F52" s="245" t="s">
        <v>219</v>
      </c>
      <c r="G52" s="128">
        <f>+G53</f>
        <v>20</v>
      </c>
      <c r="H52" s="128">
        <v>0</v>
      </c>
      <c r="I52" s="128">
        <f t="shared" si="0"/>
        <v>20</v>
      </c>
      <c r="J52" s="186">
        <v>0</v>
      </c>
      <c r="K52" s="186">
        <f t="shared" si="9"/>
        <v>20</v>
      </c>
      <c r="L52" s="187">
        <v>0</v>
      </c>
      <c r="M52" s="187">
        <f t="shared" si="1"/>
        <v>20</v>
      </c>
      <c r="N52" s="187">
        <v>0</v>
      </c>
      <c r="O52" s="187">
        <f t="shared" si="2"/>
        <v>20</v>
      </c>
      <c r="P52" s="187">
        <v>0</v>
      </c>
      <c r="Q52" s="187">
        <f t="shared" si="3"/>
        <v>20</v>
      </c>
      <c r="R52" s="187">
        <v>0</v>
      </c>
      <c r="S52" s="187">
        <f t="shared" si="4"/>
        <v>20</v>
      </c>
      <c r="T52" s="187">
        <v>0</v>
      </c>
      <c r="U52" s="187">
        <f t="shared" si="5"/>
        <v>20</v>
      </c>
      <c r="V52" s="187">
        <v>0</v>
      </c>
      <c r="W52" s="187">
        <f t="shared" si="6"/>
        <v>20</v>
      </c>
      <c r="X52" s="187">
        <v>0</v>
      </c>
      <c r="Y52" s="187">
        <f t="shared" si="7"/>
        <v>20</v>
      </c>
      <c r="Z52" s="187">
        <f>+Z53</f>
        <v>-20</v>
      </c>
      <c r="AA52" s="187">
        <f t="shared" si="8"/>
        <v>0</v>
      </c>
      <c r="AB52" s="170" t="s">
        <v>94</v>
      </c>
    </row>
    <row r="53" spans="1:28" s="159" customFormat="1" ht="22.5" x14ac:dyDescent="0.2">
      <c r="A53" s="46"/>
      <c r="B53" s="191"/>
      <c r="C53" s="95"/>
      <c r="D53" s="47">
        <v>3123</v>
      </c>
      <c r="E53" s="48">
        <v>5331</v>
      </c>
      <c r="F53" s="109" t="s">
        <v>159</v>
      </c>
      <c r="G53" s="129">
        <v>20</v>
      </c>
      <c r="H53" s="129">
        <v>0</v>
      </c>
      <c r="I53" s="129">
        <f t="shared" si="0"/>
        <v>20</v>
      </c>
      <c r="J53" s="181">
        <v>0</v>
      </c>
      <c r="K53" s="181">
        <f t="shared" si="9"/>
        <v>20</v>
      </c>
      <c r="L53" s="182">
        <v>0</v>
      </c>
      <c r="M53" s="182">
        <f t="shared" si="1"/>
        <v>20</v>
      </c>
      <c r="N53" s="182">
        <v>0</v>
      </c>
      <c r="O53" s="182">
        <f t="shared" si="2"/>
        <v>20</v>
      </c>
      <c r="P53" s="182">
        <v>0</v>
      </c>
      <c r="Q53" s="182">
        <f t="shared" si="3"/>
        <v>20</v>
      </c>
      <c r="R53" s="182">
        <v>0</v>
      </c>
      <c r="S53" s="182">
        <f t="shared" si="4"/>
        <v>20</v>
      </c>
      <c r="T53" s="182">
        <v>0</v>
      </c>
      <c r="U53" s="182">
        <f t="shared" si="5"/>
        <v>20</v>
      </c>
      <c r="V53" s="182">
        <v>0</v>
      </c>
      <c r="W53" s="182">
        <f t="shared" si="6"/>
        <v>20</v>
      </c>
      <c r="X53" s="182">
        <v>0</v>
      </c>
      <c r="Y53" s="182">
        <f t="shared" si="7"/>
        <v>20</v>
      </c>
      <c r="Z53" s="182">
        <v>-20</v>
      </c>
      <c r="AA53" s="182">
        <f t="shared" si="8"/>
        <v>0</v>
      </c>
      <c r="AB53" s="170"/>
    </row>
    <row r="54" spans="1:28" s="159" customFormat="1" ht="22.5" x14ac:dyDescent="0.2">
      <c r="A54" s="93" t="s">
        <v>74</v>
      </c>
      <c r="B54" s="191" t="s">
        <v>220</v>
      </c>
      <c r="C54" s="95" t="s">
        <v>176</v>
      </c>
      <c r="D54" s="96" t="s">
        <v>73</v>
      </c>
      <c r="E54" s="97" t="s">
        <v>73</v>
      </c>
      <c r="F54" s="192" t="s">
        <v>221</v>
      </c>
      <c r="G54" s="128">
        <f>+G55</f>
        <v>20</v>
      </c>
      <c r="H54" s="128">
        <v>0</v>
      </c>
      <c r="I54" s="128">
        <f t="shared" si="0"/>
        <v>20</v>
      </c>
      <c r="J54" s="186">
        <v>0</v>
      </c>
      <c r="K54" s="186">
        <f t="shared" si="9"/>
        <v>20</v>
      </c>
      <c r="L54" s="187">
        <v>0</v>
      </c>
      <c r="M54" s="187">
        <f t="shared" si="1"/>
        <v>20</v>
      </c>
      <c r="N54" s="187">
        <v>0</v>
      </c>
      <c r="O54" s="187">
        <f t="shared" si="2"/>
        <v>20</v>
      </c>
      <c r="P54" s="187">
        <v>0</v>
      </c>
      <c r="Q54" s="187">
        <f t="shared" si="3"/>
        <v>20</v>
      </c>
      <c r="R54" s="187">
        <v>0</v>
      </c>
      <c r="S54" s="187">
        <f t="shared" si="4"/>
        <v>20</v>
      </c>
      <c r="T54" s="187">
        <v>0</v>
      </c>
      <c r="U54" s="187">
        <f t="shared" si="5"/>
        <v>20</v>
      </c>
      <c r="V54" s="187">
        <v>0</v>
      </c>
      <c r="W54" s="187">
        <f t="shared" si="6"/>
        <v>20</v>
      </c>
      <c r="X54" s="187">
        <v>0</v>
      </c>
      <c r="Y54" s="187">
        <f t="shared" si="7"/>
        <v>20</v>
      </c>
      <c r="Z54" s="187">
        <v>0</v>
      </c>
      <c r="AA54" s="187">
        <f t="shared" si="8"/>
        <v>20</v>
      </c>
      <c r="AB54" s="170"/>
    </row>
    <row r="55" spans="1:28" s="159" customFormat="1" ht="22.5" x14ac:dyDescent="0.2">
      <c r="A55" s="46"/>
      <c r="B55" s="191"/>
      <c r="C55" s="95"/>
      <c r="D55" s="47">
        <v>3122</v>
      </c>
      <c r="E55" s="48">
        <v>5331</v>
      </c>
      <c r="F55" s="109" t="s">
        <v>159</v>
      </c>
      <c r="G55" s="129">
        <v>20</v>
      </c>
      <c r="H55" s="129">
        <v>0</v>
      </c>
      <c r="I55" s="129">
        <f t="shared" si="0"/>
        <v>20</v>
      </c>
      <c r="J55" s="181">
        <v>0</v>
      </c>
      <c r="K55" s="181">
        <f t="shared" si="9"/>
        <v>20</v>
      </c>
      <c r="L55" s="182">
        <v>0</v>
      </c>
      <c r="M55" s="182">
        <f t="shared" si="1"/>
        <v>20</v>
      </c>
      <c r="N55" s="182">
        <v>0</v>
      </c>
      <c r="O55" s="182">
        <f t="shared" si="2"/>
        <v>20</v>
      </c>
      <c r="P55" s="182">
        <v>0</v>
      </c>
      <c r="Q55" s="182">
        <f t="shared" si="3"/>
        <v>20</v>
      </c>
      <c r="R55" s="182">
        <v>0</v>
      </c>
      <c r="S55" s="182">
        <f t="shared" si="4"/>
        <v>20</v>
      </c>
      <c r="T55" s="182">
        <v>0</v>
      </c>
      <c r="U55" s="182">
        <f t="shared" si="5"/>
        <v>20</v>
      </c>
      <c r="V55" s="182">
        <v>0</v>
      </c>
      <c r="W55" s="182">
        <f t="shared" si="6"/>
        <v>20</v>
      </c>
      <c r="X55" s="182">
        <v>0</v>
      </c>
      <c r="Y55" s="182">
        <f t="shared" si="7"/>
        <v>20</v>
      </c>
      <c r="Z55" s="182">
        <v>0</v>
      </c>
      <c r="AA55" s="182">
        <f t="shared" si="8"/>
        <v>20</v>
      </c>
      <c r="AB55" s="170"/>
    </row>
    <row r="56" spans="1:28" s="159" customFormat="1" ht="22.5" x14ac:dyDescent="0.2">
      <c r="A56" s="93" t="s">
        <v>74</v>
      </c>
      <c r="B56" s="191" t="s">
        <v>222</v>
      </c>
      <c r="C56" s="95" t="s">
        <v>223</v>
      </c>
      <c r="D56" s="96" t="s">
        <v>73</v>
      </c>
      <c r="E56" s="97" t="s">
        <v>73</v>
      </c>
      <c r="F56" s="193" t="s">
        <v>224</v>
      </c>
      <c r="G56" s="128">
        <f>+G57</f>
        <v>150</v>
      </c>
      <c r="H56" s="128">
        <v>0</v>
      </c>
      <c r="I56" s="128">
        <f t="shared" si="0"/>
        <v>150</v>
      </c>
      <c r="J56" s="186">
        <v>0</v>
      </c>
      <c r="K56" s="186">
        <f t="shared" si="9"/>
        <v>150</v>
      </c>
      <c r="L56" s="187">
        <v>0</v>
      </c>
      <c r="M56" s="187">
        <f t="shared" si="1"/>
        <v>150</v>
      </c>
      <c r="N56" s="187">
        <v>0</v>
      </c>
      <c r="O56" s="187">
        <f t="shared" si="2"/>
        <v>150</v>
      </c>
      <c r="P56" s="187">
        <v>0</v>
      </c>
      <c r="Q56" s="187">
        <f t="shared" si="3"/>
        <v>150</v>
      </c>
      <c r="R56" s="187">
        <v>0</v>
      </c>
      <c r="S56" s="187">
        <f t="shared" si="4"/>
        <v>150</v>
      </c>
      <c r="T56" s="187">
        <v>0</v>
      </c>
      <c r="U56" s="187">
        <f t="shared" si="5"/>
        <v>150</v>
      </c>
      <c r="V56" s="187">
        <v>0</v>
      </c>
      <c r="W56" s="187">
        <f t="shared" si="6"/>
        <v>150</v>
      </c>
      <c r="X56" s="187">
        <v>0</v>
      </c>
      <c r="Y56" s="187">
        <f t="shared" si="7"/>
        <v>150</v>
      </c>
      <c r="Z56" s="187">
        <v>0</v>
      </c>
      <c r="AA56" s="187">
        <f t="shared" si="8"/>
        <v>150</v>
      </c>
      <c r="AB56" s="170"/>
    </row>
    <row r="57" spans="1:28" s="159" customFormat="1" ht="22.5" x14ac:dyDescent="0.2">
      <c r="A57" s="46"/>
      <c r="B57" s="191"/>
      <c r="C57" s="95"/>
      <c r="D57" s="47">
        <v>3121</v>
      </c>
      <c r="E57" s="48">
        <v>5331</v>
      </c>
      <c r="F57" s="109" t="s">
        <v>159</v>
      </c>
      <c r="G57" s="129">
        <v>150</v>
      </c>
      <c r="H57" s="129">
        <v>0</v>
      </c>
      <c r="I57" s="129">
        <f t="shared" si="0"/>
        <v>150</v>
      </c>
      <c r="J57" s="181">
        <v>0</v>
      </c>
      <c r="K57" s="181">
        <f t="shared" si="9"/>
        <v>150</v>
      </c>
      <c r="L57" s="182">
        <v>0</v>
      </c>
      <c r="M57" s="182">
        <f t="shared" si="1"/>
        <v>150</v>
      </c>
      <c r="N57" s="182">
        <v>0</v>
      </c>
      <c r="O57" s="182">
        <f t="shared" si="2"/>
        <v>150</v>
      </c>
      <c r="P57" s="182">
        <v>0</v>
      </c>
      <c r="Q57" s="182">
        <f t="shared" si="3"/>
        <v>150</v>
      </c>
      <c r="R57" s="182">
        <v>0</v>
      </c>
      <c r="S57" s="182">
        <f t="shared" si="4"/>
        <v>150</v>
      </c>
      <c r="T57" s="182">
        <v>0</v>
      </c>
      <c r="U57" s="182">
        <f t="shared" si="5"/>
        <v>150</v>
      </c>
      <c r="V57" s="182">
        <v>0</v>
      </c>
      <c r="W57" s="182">
        <f t="shared" si="6"/>
        <v>150</v>
      </c>
      <c r="X57" s="182">
        <v>0</v>
      </c>
      <c r="Y57" s="182">
        <f t="shared" si="7"/>
        <v>150</v>
      </c>
      <c r="Z57" s="182">
        <v>0</v>
      </c>
      <c r="AA57" s="182">
        <f t="shared" si="8"/>
        <v>150</v>
      </c>
      <c r="AB57" s="170"/>
    </row>
    <row r="58" spans="1:28" s="159" customFormat="1" ht="22.5" x14ac:dyDescent="0.2">
      <c r="A58" s="93" t="s">
        <v>74</v>
      </c>
      <c r="B58" s="191" t="s">
        <v>225</v>
      </c>
      <c r="C58" s="95" t="s">
        <v>223</v>
      </c>
      <c r="D58" s="96" t="s">
        <v>73</v>
      </c>
      <c r="E58" s="97" t="s">
        <v>73</v>
      </c>
      <c r="F58" s="193" t="s">
        <v>226</v>
      </c>
      <c r="G58" s="128">
        <v>0</v>
      </c>
      <c r="H58" s="128"/>
      <c r="I58" s="128"/>
      <c r="J58" s="186"/>
      <c r="K58" s="186"/>
      <c r="L58" s="187"/>
      <c r="M58" s="187"/>
      <c r="N58" s="187"/>
      <c r="O58" s="187"/>
      <c r="P58" s="187"/>
      <c r="Q58" s="187"/>
      <c r="R58" s="187"/>
      <c r="S58" s="187"/>
      <c r="T58" s="187"/>
      <c r="U58" s="187">
        <v>0</v>
      </c>
      <c r="V58" s="187">
        <f>+V59</f>
        <v>10</v>
      </c>
      <c r="W58" s="187">
        <f t="shared" si="6"/>
        <v>10</v>
      </c>
      <c r="X58" s="187">
        <v>0</v>
      </c>
      <c r="Y58" s="187">
        <f t="shared" si="7"/>
        <v>10</v>
      </c>
      <c r="Z58" s="187">
        <v>0</v>
      </c>
      <c r="AA58" s="187">
        <f t="shared" si="8"/>
        <v>10</v>
      </c>
      <c r="AB58" s="170"/>
    </row>
    <row r="59" spans="1:28" s="159" customFormat="1" ht="22.5" x14ac:dyDescent="0.2">
      <c r="A59" s="46"/>
      <c r="B59" s="191"/>
      <c r="C59" s="95"/>
      <c r="D59" s="47">
        <v>3121</v>
      </c>
      <c r="E59" s="48">
        <v>5331</v>
      </c>
      <c r="F59" s="109" t="s">
        <v>159</v>
      </c>
      <c r="G59" s="129">
        <v>0</v>
      </c>
      <c r="H59" s="129"/>
      <c r="I59" s="129"/>
      <c r="J59" s="181"/>
      <c r="K59" s="181"/>
      <c r="L59" s="182"/>
      <c r="M59" s="182"/>
      <c r="N59" s="182"/>
      <c r="O59" s="182"/>
      <c r="P59" s="182"/>
      <c r="Q59" s="182"/>
      <c r="R59" s="182"/>
      <c r="S59" s="182"/>
      <c r="T59" s="182"/>
      <c r="U59" s="182">
        <v>0</v>
      </c>
      <c r="V59" s="182">
        <v>10</v>
      </c>
      <c r="W59" s="182">
        <f t="shared" si="6"/>
        <v>10</v>
      </c>
      <c r="X59" s="182">
        <v>0</v>
      </c>
      <c r="Y59" s="182">
        <f t="shared" si="7"/>
        <v>10</v>
      </c>
      <c r="Z59" s="182">
        <v>0</v>
      </c>
      <c r="AA59" s="182">
        <f t="shared" si="8"/>
        <v>10</v>
      </c>
      <c r="AB59" s="170"/>
    </row>
    <row r="60" spans="1:28" s="159" customFormat="1" ht="21.6" customHeight="1" x14ac:dyDescent="0.2">
      <c r="A60" s="93" t="s">
        <v>74</v>
      </c>
      <c r="B60" s="191" t="s">
        <v>227</v>
      </c>
      <c r="C60" s="95" t="s">
        <v>176</v>
      </c>
      <c r="D60" s="96" t="s">
        <v>73</v>
      </c>
      <c r="E60" s="97" t="s">
        <v>73</v>
      </c>
      <c r="F60" s="193" t="s">
        <v>228</v>
      </c>
      <c r="G60" s="128">
        <v>0</v>
      </c>
      <c r="H60" s="128">
        <f>+H61</f>
        <v>548.32299999999998</v>
      </c>
      <c r="I60" s="128">
        <f t="shared" si="0"/>
        <v>548.32299999999998</v>
      </c>
      <c r="J60" s="186">
        <v>0</v>
      </c>
      <c r="K60" s="186">
        <f t="shared" si="9"/>
        <v>548.32299999999998</v>
      </c>
      <c r="L60" s="187">
        <v>0</v>
      </c>
      <c r="M60" s="187">
        <f t="shared" si="1"/>
        <v>548.32299999999998</v>
      </c>
      <c r="N60" s="187">
        <v>0</v>
      </c>
      <c r="O60" s="187">
        <f t="shared" si="2"/>
        <v>548.32299999999998</v>
      </c>
      <c r="P60" s="187">
        <v>0</v>
      </c>
      <c r="Q60" s="187">
        <f t="shared" si="3"/>
        <v>548.32299999999998</v>
      </c>
      <c r="R60" s="187">
        <v>0</v>
      </c>
      <c r="S60" s="187">
        <f t="shared" si="4"/>
        <v>548.32299999999998</v>
      </c>
      <c r="T60" s="187">
        <v>0</v>
      </c>
      <c r="U60" s="187">
        <f t="shared" si="5"/>
        <v>548.32299999999998</v>
      </c>
      <c r="V60" s="187">
        <v>0</v>
      </c>
      <c r="W60" s="187">
        <f t="shared" si="6"/>
        <v>548.32299999999998</v>
      </c>
      <c r="X60" s="187">
        <v>0</v>
      </c>
      <c r="Y60" s="187">
        <f t="shared" si="7"/>
        <v>548.32299999999998</v>
      </c>
      <c r="Z60" s="187">
        <v>0</v>
      </c>
      <c r="AA60" s="187">
        <f t="shared" si="8"/>
        <v>548.32299999999998</v>
      </c>
      <c r="AB60" s="170"/>
    </row>
    <row r="61" spans="1:28" x14ac:dyDescent="0.2">
      <c r="A61" s="46"/>
      <c r="B61" s="191"/>
      <c r="C61" s="95"/>
      <c r="D61" s="47">
        <v>3122</v>
      </c>
      <c r="E61" s="48">
        <v>6351</v>
      </c>
      <c r="F61" s="109" t="s">
        <v>229</v>
      </c>
      <c r="G61" s="129">
        <v>0</v>
      </c>
      <c r="H61" s="129">
        <v>548.32299999999998</v>
      </c>
      <c r="I61" s="129">
        <f t="shared" si="0"/>
        <v>548.32299999999998</v>
      </c>
      <c r="J61" s="181">
        <v>0</v>
      </c>
      <c r="K61" s="181">
        <f t="shared" si="9"/>
        <v>548.32299999999998</v>
      </c>
      <c r="L61" s="182">
        <v>0</v>
      </c>
      <c r="M61" s="182">
        <f t="shared" si="1"/>
        <v>548.32299999999998</v>
      </c>
      <c r="N61" s="182">
        <v>0</v>
      </c>
      <c r="O61" s="182">
        <f t="shared" si="2"/>
        <v>548.32299999999998</v>
      </c>
      <c r="P61" s="182">
        <v>0</v>
      </c>
      <c r="Q61" s="182">
        <f t="shared" si="3"/>
        <v>548.32299999999998</v>
      </c>
      <c r="R61" s="182">
        <v>0</v>
      </c>
      <c r="S61" s="182">
        <f t="shared" si="4"/>
        <v>548.32299999999998</v>
      </c>
      <c r="T61" s="182">
        <v>0</v>
      </c>
      <c r="U61" s="182">
        <f t="shared" si="5"/>
        <v>548.32299999999998</v>
      </c>
      <c r="V61" s="182">
        <v>0</v>
      </c>
      <c r="W61" s="182">
        <f t="shared" si="6"/>
        <v>548.32299999999998</v>
      </c>
      <c r="X61" s="182">
        <v>0</v>
      </c>
      <c r="Y61" s="182">
        <f t="shared" si="7"/>
        <v>548.32299999999998</v>
      </c>
      <c r="Z61" s="182">
        <v>0</v>
      </c>
      <c r="AA61" s="182">
        <f t="shared" si="8"/>
        <v>548.32299999999998</v>
      </c>
      <c r="AB61" s="38"/>
    </row>
    <row r="62" spans="1:28" ht="22.5" x14ac:dyDescent="0.2">
      <c r="A62" s="93" t="s">
        <v>74</v>
      </c>
      <c r="B62" s="191" t="s">
        <v>230</v>
      </c>
      <c r="C62" s="95" t="s">
        <v>231</v>
      </c>
      <c r="D62" s="96" t="s">
        <v>73</v>
      </c>
      <c r="E62" s="97" t="s">
        <v>73</v>
      </c>
      <c r="F62" s="193" t="s">
        <v>232</v>
      </c>
      <c r="G62" s="128">
        <v>0</v>
      </c>
      <c r="H62" s="128">
        <f t="shared" ref="H62" si="17">+H63</f>
        <v>351.80700000000002</v>
      </c>
      <c r="I62" s="128">
        <f t="shared" si="0"/>
        <v>351.80700000000002</v>
      </c>
      <c r="J62" s="186">
        <v>0</v>
      </c>
      <c r="K62" s="186">
        <f t="shared" si="9"/>
        <v>351.80700000000002</v>
      </c>
      <c r="L62" s="187">
        <v>0</v>
      </c>
      <c r="M62" s="187">
        <f t="shared" si="1"/>
        <v>351.80700000000002</v>
      </c>
      <c r="N62" s="187">
        <v>0</v>
      </c>
      <c r="O62" s="187">
        <f t="shared" si="2"/>
        <v>351.80700000000002</v>
      </c>
      <c r="P62" s="187">
        <v>0</v>
      </c>
      <c r="Q62" s="187">
        <f t="shared" si="3"/>
        <v>351.80700000000002</v>
      </c>
      <c r="R62" s="187">
        <v>0</v>
      </c>
      <c r="S62" s="187">
        <f t="shared" si="4"/>
        <v>351.80700000000002</v>
      </c>
      <c r="T62" s="187">
        <v>0</v>
      </c>
      <c r="U62" s="187">
        <f t="shared" si="5"/>
        <v>351.80700000000002</v>
      </c>
      <c r="V62" s="187">
        <v>0</v>
      </c>
      <c r="W62" s="187">
        <f t="shared" si="6"/>
        <v>351.80700000000002</v>
      </c>
      <c r="X62" s="187">
        <v>0</v>
      </c>
      <c r="Y62" s="187">
        <f t="shared" si="7"/>
        <v>351.80700000000002</v>
      </c>
      <c r="Z62" s="187">
        <v>0</v>
      </c>
      <c r="AA62" s="187">
        <f t="shared" si="8"/>
        <v>351.80700000000002</v>
      </c>
      <c r="AB62" s="38"/>
    </row>
    <row r="63" spans="1:28" x14ac:dyDescent="0.2">
      <c r="A63" s="46"/>
      <c r="B63" s="191"/>
      <c r="C63" s="95"/>
      <c r="D63" s="47">
        <v>3122</v>
      </c>
      <c r="E63" s="48">
        <v>6351</v>
      </c>
      <c r="F63" s="109" t="s">
        <v>229</v>
      </c>
      <c r="G63" s="129">
        <v>0</v>
      </c>
      <c r="H63" s="129">
        <v>351.80700000000002</v>
      </c>
      <c r="I63" s="129">
        <f t="shared" si="0"/>
        <v>351.80700000000002</v>
      </c>
      <c r="J63" s="181">
        <v>0</v>
      </c>
      <c r="K63" s="181">
        <f t="shared" si="9"/>
        <v>351.80700000000002</v>
      </c>
      <c r="L63" s="182">
        <v>0</v>
      </c>
      <c r="M63" s="182">
        <f t="shared" si="1"/>
        <v>351.80700000000002</v>
      </c>
      <c r="N63" s="182">
        <v>0</v>
      </c>
      <c r="O63" s="182">
        <f t="shared" si="2"/>
        <v>351.80700000000002</v>
      </c>
      <c r="P63" s="182">
        <v>0</v>
      </c>
      <c r="Q63" s="182">
        <f t="shared" si="3"/>
        <v>351.80700000000002</v>
      </c>
      <c r="R63" s="182">
        <v>0</v>
      </c>
      <c r="S63" s="182">
        <f t="shared" si="4"/>
        <v>351.80700000000002</v>
      </c>
      <c r="T63" s="182">
        <v>0</v>
      </c>
      <c r="U63" s="182">
        <f t="shared" si="5"/>
        <v>351.80700000000002</v>
      </c>
      <c r="V63" s="182">
        <v>0</v>
      </c>
      <c r="W63" s="182">
        <f t="shared" si="6"/>
        <v>351.80700000000002</v>
      </c>
      <c r="X63" s="182">
        <v>0</v>
      </c>
      <c r="Y63" s="182">
        <f t="shared" si="7"/>
        <v>351.80700000000002</v>
      </c>
      <c r="Z63" s="182">
        <v>0</v>
      </c>
      <c r="AA63" s="182">
        <f t="shared" si="8"/>
        <v>351.80700000000002</v>
      </c>
      <c r="AB63" s="38"/>
    </row>
    <row r="64" spans="1:28" ht="33.75" x14ac:dyDescent="0.2">
      <c r="A64" s="93" t="s">
        <v>74</v>
      </c>
      <c r="B64" s="191" t="s">
        <v>233</v>
      </c>
      <c r="C64" s="95" t="s">
        <v>234</v>
      </c>
      <c r="D64" s="96" t="s">
        <v>73</v>
      </c>
      <c r="E64" s="97" t="s">
        <v>73</v>
      </c>
      <c r="F64" s="193" t="s">
        <v>235</v>
      </c>
      <c r="G64" s="128">
        <v>0</v>
      </c>
      <c r="H64" s="128">
        <f t="shared" ref="H64" si="18">+H65</f>
        <v>0.96</v>
      </c>
      <c r="I64" s="128">
        <f t="shared" si="0"/>
        <v>0.96</v>
      </c>
      <c r="J64" s="186">
        <v>0</v>
      </c>
      <c r="K64" s="186">
        <f t="shared" si="9"/>
        <v>0.96</v>
      </c>
      <c r="L64" s="187">
        <v>0</v>
      </c>
      <c r="M64" s="187">
        <f t="shared" si="1"/>
        <v>0.96</v>
      </c>
      <c r="N64" s="187">
        <v>0</v>
      </c>
      <c r="O64" s="187">
        <f t="shared" si="2"/>
        <v>0.96</v>
      </c>
      <c r="P64" s="187">
        <v>0</v>
      </c>
      <c r="Q64" s="187">
        <f t="shared" si="3"/>
        <v>0.96</v>
      </c>
      <c r="R64" s="187">
        <v>0</v>
      </c>
      <c r="S64" s="187">
        <f t="shared" si="4"/>
        <v>0.96</v>
      </c>
      <c r="T64" s="187">
        <v>0</v>
      </c>
      <c r="U64" s="187">
        <f t="shared" si="5"/>
        <v>0.96</v>
      </c>
      <c r="V64" s="187">
        <v>0</v>
      </c>
      <c r="W64" s="187">
        <f t="shared" si="6"/>
        <v>0.96</v>
      </c>
      <c r="X64" s="187">
        <v>0</v>
      </c>
      <c r="Y64" s="187">
        <f t="shared" si="7"/>
        <v>0.96</v>
      </c>
      <c r="Z64" s="187">
        <v>0</v>
      </c>
      <c r="AA64" s="187">
        <f t="shared" si="8"/>
        <v>0.96</v>
      </c>
      <c r="AB64" s="38"/>
    </row>
    <row r="65" spans="1:28" x14ac:dyDescent="0.2">
      <c r="A65" s="46"/>
      <c r="B65" s="191"/>
      <c r="C65" s="95"/>
      <c r="D65" s="47">
        <v>3122</v>
      </c>
      <c r="E65" s="48">
        <v>6351</v>
      </c>
      <c r="F65" s="109" t="s">
        <v>229</v>
      </c>
      <c r="G65" s="129">
        <v>0</v>
      </c>
      <c r="H65" s="129">
        <v>0.96</v>
      </c>
      <c r="I65" s="129">
        <f t="shared" si="0"/>
        <v>0.96</v>
      </c>
      <c r="J65" s="181">
        <v>0</v>
      </c>
      <c r="K65" s="181">
        <f t="shared" si="9"/>
        <v>0.96</v>
      </c>
      <c r="L65" s="182">
        <v>0</v>
      </c>
      <c r="M65" s="182">
        <f t="shared" si="1"/>
        <v>0.96</v>
      </c>
      <c r="N65" s="182">
        <v>0</v>
      </c>
      <c r="O65" s="182">
        <f t="shared" si="2"/>
        <v>0.96</v>
      </c>
      <c r="P65" s="182">
        <v>0</v>
      </c>
      <c r="Q65" s="182">
        <f t="shared" si="3"/>
        <v>0.96</v>
      </c>
      <c r="R65" s="182">
        <v>0</v>
      </c>
      <c r="S65" s="182">
        <f t="shared" si="4"/>
        <v>0.96</v>
      </c>
      <c r="T65" s="182">
        <v>0</v>
      </c>
      <c r="U65" s="182">
        <f t="shared" si="5"/>
        <v>0.96</v>
      </c>
      <c r="V65" s="182">
        <v>0</v>
      </c>
      <c r="W65" s="182">
        <f t="shared" si="6"/>
        <v>0.96</v>
      </c>
      <c r="X65" s="182">
        <v>0</v>
      </c>
      <c r="Y65" s="182">
        <f t="shared" si="7"/>
        <v>0.96</v>
      </c>
      <c r="Z65" s="182">
        <v>0</v>
      </c>
      <c r="AA65" s="182">
        <f t="shared" si="8"/>
        <v>0.96</v>
      </c>
      <c r="AB65" s="38"/>
    </row>
    <row r="66" spans="1:28" ht="33.75" x14ac:dyDescent="0.2">
      <c r="A66" s="93" t="s">
        <v>74</v>
      </c>
      <c r="B66" s="191" t="s">
        <v>236</v>
      </c>
      <c r="C66" s="95" t="s">
        <v>161</v>
      </c>
      <c r="D66" s="96" t="s">
        <v>73</v>
      </c>
      <c r="E66" s="97" t="s">
        <v>73</v>
      </c>
      <c r="F66" s="193" t="s">
        <v>237</v>
      </c>
      <c r="G66" s="128">
        <v>0</v>
      </c>
      <c r="H66" s="128">
        <f t="shared" ref="H66" si="19">+H67</f>
        <v>276.81</v>
      </c>
      <c r="I66" s="128">
        <f t="shared" si="0"/>
        <v>276.81</v>
      </c>
      <c r="J66" s="186">
        <v>0</v>
      </c>
      <c r="K66" s="186">
        <f t="shared" si="9"/>
        <v>276.81</v>
      </c>
      <c r="L66" s="187">
        <v>0</v>
      </c>
      <c r="M66" s="187">
        <f t="shared" si="1"/>
        <v>276.81</v>
      </c>
      <c r="N66" s="187">
        <v>0</v>
      </c>
      <c r="O66" s="187">
        <f t="shared" si="2"/>
        <v>276.81</v>
      </c>
      <c r="P66" s="187">
        <v>0</v>
      </c>
      <c r="Q66" s="187">
        <f t="shared" si="3"/>
        <v>276.81</v>
      </c>
      <c r="R66" s="187">
        <v>0</v>
      </c>
      <c r="S66" s="187">
        <f t="shared" si="4"/>
        <v>276.81</v>
      </c>
      <c r="T66" s="187">
        <v>0</v>
      </c>
      <c r="U66" s="187">
        <f t="shared" si="5"/>
        <v>276.81</v>
      </c>
      <c r="V66" s="187">
        <v>0</v>
      </c>
      <c r="W66" s="187">
        <f t="shared" si="6"/>
        <v>276.81</v>
      </c>
      <c r="X66" s="187">
        <v>0</v>
      </c>
      <c r="Y66" s="187">
        <f t="shared" si="7"/>
        <v>276.81</v>
      </c>
      <c r="Z66" s="187">
        <v>0</v>
      </c>
      <c r="AA66" s="187">
        <f t="shared" si="8"/>
        <v>276.81</v>
      </c>
      <c r="AB66" s="38"/>
    </row>
    <row r="67" spans="1:28" x14ac:dyDescent="0.2">
      <c r="A67" s="46"/>
      <c r="B67" s="191"/>
      <c r="C67" s="95"/>
      <c r="D67" s="47">
        <v>3123</v>
      </c>
      <c r="E67" s="48">
        <v>6351</v>
      </c>
      <c r="F67" s="109" t="s">
        <v>229</v>
      </c>
      <c r="G67" s="129">
        <v>0</v>
      </c>
      <c r="H67" s="129">
        <v>276.81</v>
      </c>
      <c r="I67" s="129">
        <f t="shared" si="0"/>
        <v>276.81</v>
      </c>
      <c r="J67" s="181">
        <v>0</v>
      </c>
      <c r="K67" s="181">
        <f t="shared" si="9"/>
        <v>276.81</v>
      </c>
      <c r="L67" s="182">
        <v>0</v>
      </c>
      <c r="M67" s="182">
        <f t="shared" si="1"/>
        <v>276.81</v>
      </c>
      <c r="N67" s="182">
        <v>0</v>
      </c>
      <c r="O67" s="182">
        <f t="shared" si="2"/>
        <v>276.81</v>
      </c>
      <c r="P67" s="182">
        <v>0</v>
      </c>
      <c r="Q67" s="182">
        <f t="shared" si="3"/>
        <v>276.81</v>
      </c>
      <c r="R67" s="182">
        <v>0</v>
      </c>
      <c r="S67" s="182">
        <f t="shared" si="4"/>
        <v>276.81</v>
      </c>
      <c r="T67" s="182">
        <v>0</v>
      </c>
      <c r="U67" s="182">
        <f t="shared" si="5"/>
        <v>276.81</v>
      </c>
      <c r="V67" s="182">
        <v>0</v>
      </c>
      <c r="W67" s="182">
        <f t="shared" si="6"/>
        <v>276.81</v>
      </c>
      <c r="X67" s="182">
        <v>0</v>
      </c>
      <c r="Y67" s="182">
        <f t="shared" si="7"/>
        <v>276.81</v>
      </c>
      <c r="Z67" s="182">
        <v>0</v>
      </c>
      <c r="AA67" s="182">
        <f t="shared" si="8"/>
        <v>276.81</v>
      </c>
      <c r="AB67" s="38"/>
    </row>
    <row r="68" spans="1:28" ht="33.75" x14ac:dyDescent="0.2">
      <c r="A68" s="93" t="s">
        <v>74</v>
      </c>
      <c r="B68" s="191" t="s">
        <v>238</v>
      </c>
      <c r="C68" s="95" t="s">
        <v>185</v>
      </c>
      <c r="D68" s="96" t="s">
        <v>73</v>
      </c>
      <c r="E68" s="97" t="s">
        <v>73</v>
      </c>
      <c r="F68" s="193" t="s">
        <v>239</v>
      </c>
      <c r="G68" s="128">
        <v>0</v>
      </c>
      <c r="H68" s="128">
        <f t="shared" ref="H68" si="20">+H69</f>
        <v>14.52</v>
      </c>
      <c r="I68" s="128">
        <f t="shared" si="0"/>
        <v>14.52</v>
      </c>
      <c r="J68" s="186">
        <v>0</v>
      </c>
      <c r="K68" s="186">
        <f t="shared" si="9"/>
        <v>14.52</v>
      </c>
      <c r="L68" s="187">
        <v>0</v>
      </c>
      <c r="M68" s="187">
        <f t="shared" si="1"/>
        <v>14.52</v>
      </c>
      <c r="N68" s="187">
        <v>0</v>
      </c>
      <c r="O68" s="187">
        <f t="shared" si="2"/>
        <v>14.52</v>
      </c>
      <c r="P68" s="187">
        <v>0</v>
      </c>
      <c r="Q68" s="187">
        <f t="shared" si="3"/>
        <v>14.52</v>
      </c>
      <c r="R68" s="187">
        <v>0</v>
      </c>
      <c r="S68" s="187">
        <f t="shared" si="4"/>
        <v>14.52</v>
      </c>
      <c r="T68" s="187">
        <v>0</v>
      </c>
      <c r="U68" s="187">
        <f t="shared" si="5"/>
        <v>14.52</v>
      </c>
      <c r="V68" s="187">
        <v>0</v>
      </c>
      <c r="W68" s="187">
        <f t="shared" si="6"/>
        <v>14.52</v>
      </c>
      <c r="X68" s="187">
        <v>0</v>
      </c>
      <c r="Y68" s="187">
        <f t="shared" si="7"/>
        <v>14.52</v>
      </c>
      <c r="Z68" s="187">
        <v>0</v>
      </c>
      <c r="AA68" s="187">
        <f t="shared" si="8"/>
        <v>14.52</v>
      </c>
      <c r="AB68" s="38"/>
    </row>
    <row r="69" spans="1:28" x14ac:dyDescent="0.2">
      <c r="A69" s="46"/>
      <c r="B69" s="191"/>
      <c r="C69" s="95"/>
      <c r="D69" s="47">
        <v>3123</v>
      </c>
      <c r="E69" s="48">
        <v>6351</v>
      </c>
      <c r="F69" s="109" t="s">
        <v>229</v>
      </c>
      <c r="G69" s="129">
        <v>0</v>
      </c>
      <c r="H69" s="129">
        <v>14.52</v>
      </c>
      <c r="I69" s="129">
        <f t="shared" si="0"/>
        <v>14.52</v>
      </c>
      <c r="J69" s="181">
        <v>0</v>
      </c>
      <c r="K69" s="181">
        <f t="shared" si="9"/>
        <v>14.52</v>
      </c>
      <c r="L69" s="182">
        <v>0</v>
      </c>
      <c r="M69" s="182">
        <f t="shared" si="1"/>
        <v>14.52</v>
      </c>
      <c r="N69" s="182">
        <v>0</v>
      </c>
      <c r="O69" s="182">
        <f t="shared" si="2"/>
        <v>14.52</v>
      </c>
      <c r="P69" s="182">
        <v>0</v>
      </c>
      <c r="Q69" s="182">
        <f t="shared" si="3"/>
        <v>14.52</v>
      </c>
      <c r="R69" s="182">
        <v>0</v>
      </c>
      <c r="S69" s="182">
        <f t="shared" si="4"/>
        <v>14.52</v>
      </c>
      <c r="T69" s="182">
        <v>0</v>
      </c>
      <c r="U69" s="182">
        <f t="shared" si="5"/>
        <v>14.52</v>
      </c>
      <c r="V69" s="182">
        <v>0</v>
      </c>
      <c r="W69" s="182">
        <f t="shared" si="6"/>
        <v>14.52</v>
      </c>
      <c r="X69" s="182">
        <v>0</v>
      </c>
      <c r="Y69" s="182">
        <f t="shared" si="7"/>
        <v>14.52</v>
      </c>
      <c r="Z69" s="182">
        <v>0</v>
      </c>
      <c r="AA69" s="182">
        <f t="shared" si="8"/>
        <v>14.52</v>
      </c>
      <c r="AB69" s="38"/>
    </row>
    <row r="70" spans="1:28" ht="33.75" x14ac:dyDescent="0.2">
      <c r="A70" s="93" t="s">
        <v>74</v>
      </c>
      <c r="B70" s="191" t="s">
        <v>240</v>
      </c>
      <c r="C70" s="95" t="s">
        <v>241</v>
      </c>
      <c r="D70" s="96" t="s">
        <v>73</v>
      </c>
      <c r="E70" s="97" t="s">
        <v>73</v>
      </c>
      <c r="F70" s="193" t="s">
        <v>242</v>
      </c>
      <c r="G70" s="128">
        <v>0</v>
      </c>
      <c r="H70" s="128">
        <f t="shared" ref="H70" si="21">+H71</f>
        <v>300.08</v>
      </c>
      <c r="I70" s="128">
        <f t="shared" si="0"/>
        <v>300.08</v>
      </c>
      <c r="J70" s="186">
        <v>0</v>
      </c>
      <c r="K70" s="186">
        <f t="shared" si="9"/>
        <v>300.08</v>
      </c>
      <c r="L70" s="187">
        <v>0</v>
      </c>
      <c r="M70" s="187">
        <f t="shared" si="1"/>
        <v>300.08</v>
      </c>
      <c r="N70" s="187">
        <v>0</v>
      </c>
      <c r="O70" s="187">
        <f t="shared" si="2"/>
        <v>300.08</v>
      </c>
      <c r="P70" s="187">
        <v>0</v>
      </c>
      <c r="Q70" s="187">
        <f t="shared" si="3"/>
        <v>300.08</v>
      </c>
      <c r="R70" s="187">
        <v>0</v>
      </c>
      <c r="S70" s="187">
        <f t="shared" si="4"/>
        <v>300.08</v>
      </c>
      <c r="T70" s="187">
        <v>0</v>
      </c>
      <c r="U70" s="187">
        <f t="shared" si="5"/>
        <v>300.08</v>
      </c>
      <c r="V70" s="187">
        <v>0</v>
      </c>
      <c r="W70" s="187">
        <f t="shared" si="6"/>
        <v>300.08</v>
      </c>
      <c r="X70" s="187">
        <v>0</v>
      </c>
      <c r="Y70" s="187">
        <f t="shared" si="7"/>
        <v>300.08</v>
      </c>
      <c r="Z70" s="187">
        <v>0</v>
      </c>
      <c r="AA70" s="187">
        <f t="shared" si="8"/>
        <v>300.08</v>
      </c>
      <c r="AB70" s="38"/>
    </row>
    <row r="71" spans="1:28" x14ac:dyDescent="0.2">
      <c r="A71" s="46"/>
      <c r="B71" s="191"/>
      <c r="C71" s="95"/>
      <c r="D71" s="47">
        <v>3123</v>
      </c>
      <c r="E71" s="48">
        <v>6351</v>
      </c>
      <c r="F71" s="109" t="s">
        <v>229</v>
      </c>
      <c r="G71" s="129">
        <v>0</v>
      </c>
      <c r="H71" s="129">
        <v>300.08</v>
      </c>
      <c r="I71" s="129">
        <f t="shared" si="0"/>
        <v>300.08</v>
      </c>
      <c r="J71" s="181">
        <v>0</v>
      </c>
      <c r="K71" s="181">
        <f t="shared" si="9"/>
        <v>300.08</v>
      </c>
      <c r="L71" s="182">
        <v>0</v>
      </c>
      <c r="M71" s="182">
        <f t="shared" si="1"/>
        <v>300.08</v>
      </c>
      <c r="N71" s="182">
        <v>0</v>
      </c>
      <c r="O71" s="182">
        <f t="shared" si="2"/>
        <v>300.08</v>
      </c>
      <c r="P71" s="182">
        <v>0</v>
      </c>
      <c r="Q71" s="182">
        <f t="shared" si="3"/>
        <v>300.08</v>
      </c>
      <c r="R71" s="182">
        <v>0</v>
      </c>
      <c r="S71" s="182">
        <f t="shared" si="4"/>
        <v>300.08</v>
      </c>
      <c r="T71" s="182">
        <v>0</v>
      </c>
      <c r="U71" s="182">
        <f t="shared" si="5"/>
        <v>300.08</v>
      </c>
      <c r="V71" s="182">
        <v>0</v>
      </c>
      <c r="W71" s="182">
        <f t="shared" si="6"/>
        <v>300.08</v>
      </c>
      <c r="X71" s="182">
        <v>0</v>
      </c>
      <c r="Y71" s="182">
        <f t="shared" si="7"/>
        <v>300.08</v>
      </c>
      <c r="Z71" s="182">
        <v>0</v>
      </c>
      <c r="AA71" s="182">
        <f t="shared" si="8"/>
        <v>300.08</v>
      </c>
      <c r="AB71" s="38"/>
    </row>
    <row r="72" spans="1:28" ht="22.5" x14ac:dyDescent="0.2">
      <c r="A72" s="93" t="s">
        <v>74</v>
      </c>
      <c r="B72" s="191" t="s">
        <v>243</v>
      </c>
      <c r="C72" s="95" t="s">
        <v>167</v>
      </c>
      <c r="D72" s="96" t="s">
        <v>73</v>
      </c>
      <c r="E72" s="97" t="s">
        <v>73</v>
      </c>
      <c r="F72" s="193" t="s">
        <v>244</v>
      </c>
      <c r="G72" s="128">
        <v>0</v>
      </c>
      <c r="H72" s="128">
        <f t="shared" ref="H72" si="22">+H73</f>
        <v>1569.9749999999999</v>
      </c>
      <c r="I72" s="128">
        <f t="shared" si="0"/>
        <v>1569.9749999999999</v>
      </c>
      <c r="J72" s="186">
        <v>0</v>
      </c>
      <c r="K72" s="186">
        <f t="shared" si="9"/>
        <v>1569.9749999999999</v>
      </c>
      <c r="L72" s="187">
        <v>0</v>
      </c>
      <c r="M72" s="187">
        <f t="shared" si="1"/>
        <v>1569.9749999999999</v>
      </c>
      <c r="N72" s="187">
        <v>0</v>
      </c>
      <c r="O72" s="187">
        <f t="shared" si="2"/>
        <v>1569.9749999999999</v>
      </c>
      <c r="P72" s="187">
        <v>0</v>
      </c>
      <c r="Q72" s="187">
        <f t="shared" si="3"/>
        <v>1569.9749999999999</v>
      </c>
      <c r="R72" s="187">
        <v>0</v>
      </c>
      <c r="S72" s="187">
        <f t="shared" si="4"/>
        <v>1569.9749999999999</v>
      </c>
      <c r="T72" s="187">
        <v>0</v>
      </c>
      <c r="U72" s="187">
        <f t="shared" si="5"/>
        <v>1569.9749999999999</v>
      </c>
      <c r="V72" s="187">
        <v>0</v>
      </c>
      <c r="W72" s="187">
        <f t="shared" si="6"/>
        <v>1569.9749999999999</v>
      </c>
      <c r="X72" s="187">
        <v>0</v>
      </c>
      <c r="Y72" s="187">
        <f t="shared" si="7"/>
        <v>1569.9749999999999</v>
      </c>
      <c r="Z72" s="187">
        <v>0</v>
      </c>
      <c r="AA72" s="187">
        <f t="shared" si="8"/>
        <v>1569.9749999999999</v>
      </c>
      <c r="AB72" s="38"/>
    </row>
    <row r="73" spans="1:28" x14ac:dyDescent="0.2">
      <c r="A73" s="46"/>
      <c r="B73" s="191"/>
      <c r="C73" s="95"/>
      <c r="D73" s="47">
        <v>3123</v>
      </c>
      <c r="E73" s="48">
        <v>6351</v>
      </c>
      <c r="F73" s="109" t="s">
        <v>229</v>
      </c>
      <c r="G73" s="129">
        <v>0</v>
      </c>
      <c r="H73" s="129">
        <v>1569.9749999999999</v>
      </c>
      <c r="I73" s="129">
        <f t="shared" si="0"/>
        <v>1569.9749999999999</v>
      </c>
      <c r="J73" s="181">
        <v>0</v>
      </c>
      <c r="K73" s="181">
        <f t="shared" si="9"/>
        <v>1569.9749999999999</v>
      </c>
      <c r="L73" s="182">
        <v>0</v>
      </c>
      <c r="M73" s="182">
        <f t="shared" si="1"/>
        <v>1569.9749999999999</v>
      </c>
      <c r="N73" s="182">
        <v>0</v>
      </c>
      <c r="O73" s="182">
        <f t="shared" si="2"/>
        <v>1569.9749999999999</v>
      </c>
      <c r="P73" s="182">
        <v>0</v>
      </c>
      <c r="Q73" s="182">
        <f t="shared" si="3"/>
        <v>1569.9749999999999</v>
      </c>
      <c r="R73" s="182">
        <v>0</v>
      </c>
      <c r="S73" s="182">
        <f t="shared" si="4"/>
        <v>1569.9749999999999</v>
      </c>
      <c r="T73" s="182">
        <v>0</v>
      </c>
      <c r="U73" s="182">
        <f t="shared" si="5"/>
        <v>1569.9749999999999</v>
      </c>
      <c r="V73" s="182">
        <v>0</v>
      </c>
      <c r="W73" s="182">
        <f t="shared" si="6"/>
        <v>1569.9749999999999</v>
      </c>
      <c r="X73" s="182">
        <v>0</v>
      </c>
      <c r="Y73" s="182">
        <f t="shared" si="7"/>
        <v>1569.9749999999999</v>
      </c>
      <c r="Z73" s="182">
        <v>0</v>
      </c>
      <c r="AA73" s="182">
        <f t="shared" si="8"/>
        <v>1569.9749999999999</v>
      </c>
      <c r="AB73" s="38"/>
    </row>
    <row r="74" spans="1:28" ht="45" x14ac:dyDescent="0.2">
      <c r="A74" s="93" t="s">
        <v>74</v>
      </c>
      <c r="B74" s="191" t="s">
        <v>245</v>
      </c>
      <c r="C74" s="95" t="s">
        <v>188</v>
      </c>
      <c r="D74" s="96" t="s">
        <v>73</v>
      </c>
      <c r="E74" s="97" t="s">
        <v>73</v>
      </c>
      <c r="F74" s="193" t="s">
        <v>246</v>
      </c>
      <c r="G74" s="128">
        <v>0</v>
      </c>
      <c r="H74" s="128">
        <f t="shared" ref="H74" si="23">+H75</f>
        <v>145.1</v>
      </c>
      <c r="I74" s="128">
        <f t="shared" si="0"/>
        <v>145.1</v>
      </c>
      <c r="J74" s="186">
        <v>0</v>
      </c>
      <c r="K74" s="186">
        <f t="shared" si="9"/>
        <v>145.1</v>
      </c>
      <c r="L74" s="187">
        <v>0</v>
      </c>
      <c r="M74" s="187">
        <f t="shared" si="1"/>
        <v>145.1</v>
      </c>
      <c r="N74" s="187">
        <v>0</v>
      </c>
      <c r="O74" s="187">
        <f t="shared" si="2"/>
        <v>145.1</v>
      </c>
      <c r="P74" s="187">
        <v>0</v>
      </c>
      <c r="Q74" s="187">
        <f t="shared" si="3"/>
        <v>145.1</v>
      </c>
      <c r="R74" s="187">
        <v>0</v>
      </c>
      <c r="S74" s="187">
        <f t="shared" si="4"/>
        <v>145.1</v>
      </c>
      <c r="T74" s="187">
        <v>0</v>
      </c>
      <c r="U74" s="187">
        <f t="shared" si="5"/>
        <v>145.1</v>
      </c>
      <c r="V74" s="187">
        <v>0</v>
      </c>
      <c r="W74" s="187">
        <f t="shared" ref="W74:W137" si="24">+U74+V74</f>
        <v>145.1</v>
      </c>
      <c r="X74" s="187">
        <v>0</v>
      </c>
      <c r="Y74" s="187">
        <f t="shared" ref="Y74:Y137" si="25">+W74+X74</f>
        <v>145.1</v>
      </c>
      <c r="Z74" s="187">
        <v>0</v>
      </c>
      <c r="AA74" s="187">
        <f t="shared" ref="AA74:AA137" si="26">+Y74+Z74</f>
        <v>145.1</v>
      </c>
      <c r="AB74" s="38"/>
    </row>
    <row r="75" spans="1:28" x14ac:dyDescent="0.2">
      <c r="A75" s="46"/>
      <c r="B75" s="191"/>
      <c r="C75" s="95"/>
      <c r="D75" s="47">
        <v>3122</v>
      </c>
      <c r="E75" s="48">
        <v>6351</v>
      </c>
      <c r="F75" s="109" t="s">
        <v>229</v>
      </c>
      <c r="G75" s="129">
        <v>0</v>
      </c>
      <c r="H75" s="129">
        <v>145.1</v>
      </c>
      <c r="I75" s="129">
        <f t="shared" si="0"/>
        <v>145.1</v>
      </c>
      <c r="J75" s="181">
        <v>0</v>
      </c>
      <c r="K75" s="181">
        <f t="shared" si="9"/>
        <v>145.1</v>
      </c>
      <c r="L75" s="182">
        <v>0</v>
      </c>
      <c r="M75" s="182">
        <f t="shared" si="1"/>
        <v>145.1</v>
      </c>
      <c r="N75" s="182">
        <v>0</v>
      </c>
      <c r="O75" s="182">
        <f t="shared" si="2"/>
        <v>145.1</v>
      </c>
      <c r="P75" s="182">
        <v>0</v>
      </c>
      <c r="Q75" s="182">
        <f t="shared" si="3"/>
        <v>145.1</v>
      </c>
      <c r="R75" s="182">
        <v>0</v>
      </c>
      <c r="S75" s="182">
        <f t="shared" si="4"/>
        <v>145.1</v>
      </c>
      <c r="T75" s="182">
        <v>0</v>
      </c>
      <c r="U75" s="182">
        <f t="shared" si="5"/>
        <v>145.1</v>
      </c>
      <c r="V75" s="182">
        <v>0</v>
      </c>
      <c r="W75" s="182">
        <f t="shared" si="24"/>
        <v>145.1</v>
      </c>
      <c r="X75" s="182">
        <v>0</v>
      </c>
      <c r="Y75" s="182">
        <f t="shared" si="25"/>
        <v>145.1</v>
      </c>
      <c r="Z75" s="182">
        <v>0</v>
      </c>
      <c r="AA75" s="182">
        <f t="shared" si="26"/>
        <v>145.1</v>
      </c>
      <c r="AB75" s="38"/>
    </row>
    <row r="76" spans="1:28" ht="33.75" x14ac:dyDescent="0.2">
      <c r="A76" s="93" t="s">
        <v>74</v>
      </c>
      <c r="B76" s="191" t="s">
        <v>247</v>
      </c>
      <c r="C76" s="95" t="s">
        <v>167</v>
      </c>
      <c r="D76" s="96" t="s">
        <v>73</v>
      </c>
      <c r="E76" s="97" t="s">
        <v>73</v>
      </c>
      <c r="F76" s="193" t="s">
        <v>248</v>
      </c>
      <c r="G76" s="128">
        <v>0</v>
      </c>
      <c r="H76" s="128">
        <f t="shared" ref="H76" si="27">+H77</f>
        <v>184.66200000000001</v>
      </c>
      <c r="I76" s="128">
        <f t="shared" si="0"/>
        <v>184.66200000000001</v>
      </c>
      <c r="J76" s="186">
        <v>0</v>
      </c>
      <c r="K76" s="186">
        <f t="shared" si="9"/>
        <v>184.66200000000001</v>
      </c>
      <c r="L76" s="187">
        <v>0</v>
      </c>
      <c r="M76" s="187">
        <f t="shared" si="1"/>
        <v>184.66200000000001</v>
      </c>
      <c r="N76" s="187">
        <v>0</v>
      </c>
      <c r="O76" s="187">
        <f t="shared" si="2"/>
        <v>184.66200000000001</v>
      </c>
      <c r="P76" s="187">
        <v>0</v>
      </c>
      <c r="Q76" s="187">
        <f t="shared" si="3"/>
        <v>184.66200000000001</v>
      </c>
      <c r="R76" s="187">
        <v>0</v>
      </c>
      <c r="S76" s="187">
        <f t="shared" si="4"/>
        <v>184.66200000000001</v>
      </c>
      <c r="T76" s="187">
        <v>0</v>
      </c>
      <c r="U76" s="187">
        <f t="shared" ref="U76:U139" si="28">+S76+T76</f>
        <v>184.66200000000001</v>
      </c>
      <c r="V76" s="187">
        <v>0</v>
      </c>
      <c r="W76" s="187">
        <f t="shared" si="24"/>
        <v>184.66200000000001</v>
      </c>
      <c r="X76" s="187">
        <v>0</v>
      </c>
      <c r="Y76" s="187">
        <f t="shared" si="25"/>
        <v>184.66200000000001</v>
      </c>
      <c r="Z76" s="187">
        <v>0</v>
      </c>
      <c r="AA76" s="187">
        <f t="shared" si="26"/>
        <v>184.66200000000001</v>
      </c>
      <c r="AB76" s="38"/>
    </row>
    <row r="77" spans="1:28" x14ac:dyDescent="0.2">
      <c r="A77" s="46"/>
      <c r="B77" s="191"/>
      <c r="C77" s="95"/>
      <c r="D77" s="47">
        <v>3123</v>
      </c>
      <c r="E77" s="48">
        <v>6351</v>
      </c>
      <c r="F77" s="109" t="s">
        <v>229</v>
      </c>
      <c r="G77" s="129">
        <v>0</v>
      </c>
      <c r="H77" s="129">
        <v>184.66200000000001</v>
      </c>
      <c r="I77" s="129">
        <f t="shared" si="0"/>
        <v>184.66200000000001</v>
      </c>
      <c r="J77" s="181">
        <v>0</v>
      </c>
      <c r="K77" s="181">
        <f t="shared" si="9"/>
        <v>184.66200000000001</v>
      </c>
      <c r="L77" s="182">
        <v>0</v>
      </c>
      <c r="M77" s="182">
        <f t="shared" si="1"/>
        <v>184.66200000000001</v>
      </c>
      <c r="N77" s="182">
        <v>0</v>
      </c>
      <c r="O77" s="182">
        <f t="shared" si="2"/>
        <v>184.66200000000001</v>
      </c>
      <c r="P77" s="182">
        <v>0</v>
      </c>
      <c r="Q77" s="182">
        <f t="shared" si="3"/>
        <v>184.66200000000001</v>
      </c>
      <c r="R77" s="182">
        <v>0</v>
      </c>
      <c r="S77" s="182">
        <f t="shared" si="4"/>
        <v>184.66200000000001</v>
      </c>
      <c r="T77" s="182">
        <v>0</v>
      </c>
      <c r="U77" s="182">
        <f t="shared" si="28"/>
        <v>184.66200000000001</v>
      </c>
      <c r="V77" s="182">
        <v>0</v>
      </c>
      <c r="W77" s="182">
        <f t="shared" si="24"/>
        <v>184.66200000000001</v>
      </c>
      <c r="X77" s="182">
        <v>0</v>
      </c>
      <c r="Y77" s="182">
        <f t="shared" si="25"/>
        <v>184.66200000000001</v>
      </c>
      <c r="Z77" s="182">
        <v>0</v>
      </c>
      <c r="AA77" s="182">
        <f t="shared" si="26"/>
        <v>184.66200000000001</v>
      </c>
      <c r="AB77" s="38"/>
    </row>
    <row r="78" spans="1:28" ht="33.75" x14ac:dyDescent="0.2">
      <c r="A78" s="93" t="s">
        <v>74</v>
      </c>
      <c r="B78" s="191" t="s">
        <v>249</v>
      </c>
      <c r="C78" s="95" t="s">
        <v>182</v>
      </c>
      <c r="D78" s="96" t="s">
        <v>73</v>
      </c>
      <c r="E78" s="97" t="s">
        <v>73</v>
      </c>
      <c r="F78" s="193" t="s">
        <v>250</v>
      </c>
      <c r="G78" s="128">
        <v>0</v>
      </c>
      <c r="H78" s="128">
        <f t="shared" ref="H78" si="29">+H79</f>
        <v>170.58500000000001</v>
      </c>
      <c r="I78" s="128">
        <f t="shared" si="0"/>
        <v>170.58500000000001</v>
      </c>
      <c r="J78" s="186">
        <v>0</v>
      </c>
      <c r="K78" s="186">
        <f t="shared" si="9"/>
        <v>170.58500000000001</v>
      </c>
      <c r="L78" s="187">
        <v>0</v>
      </c>
      <c r="M78" s="187">
        <f t="shared" si="1"/>
        <v>170.58500000000001</v>
      </c>
      <c r="N78" s="187">
        <v>0</v>
      </c>
      <c r="O78" s="187">
        <f t="shared" si="2"/>
        <v>170.58500000000001</v>
      </c>
      <c r="P78" s="187">
        <v>0</v>
      </c>
      <c r="Q78" s="187">
        <f t="shared" si="3"/>
        <v>170.58500000000001</v>
      </c>
      <c r="R78" s="187">
        <v>0</v>
      </c>
      <c r="S78" s="187">
        <f t="shared" si="4"/>
        <v>170.58500000000001</v>
      </c>
      <c r="T78" s="187">
        <v>0</v>
      </c>
      <c r="U78" s="187">
        <f t="shared" si="28"/>
        <v>170.58500000000001</v>
      </c>
      <c r="V78" s="187">
        <v>0</v>
      </c>
      <c r="W78" s="187">
        <f t="shared" si="24"/>
        <v>170.58500000000001</v>
      </c>
      <c r="X78" s="187">
        <v>0</v>
      </c>
      <c r="Y78" s="187">
        <f t="shared" si="25"/>
        <v>170.58500000000001</v>
      </c>
      <c r="Z78" s="187">
        <v>0</v>
      </c>
      <c r="AA78" s="187">
        <f t="shared" si="26"/>
        <v>170.58500000000001</v>
      </c>
      <c r="AB78" s="38"/>
    </row>
    <row r="79" spans="1:28" x14ac:dyDescent="0.2">
      <c r="A79" s="46"/>
      <c r="B79" s="191"/>
      <c r="C79" s="95"/>
      <c r="D79" s="47">
        <v>3123</v>
      </c>
      <c r="E79" s="48">
        <v>6351</v>
      </c>
      <c r="F79" s="109" t="s">
        <v>229</v>
      </c>
      <c r="G79" s="129">
        <v>0</v>
      </c>
      <c r="H79" s="129">
        <v>170.58500000000001</v>
      </c>
      <c r="I79" s="129">
        <f t="shared" si="0"/>
        <v>170.58500000000001</v>
      </c>
      <c r="J79" s="181">
        <v>0</v>
      </c>
      <c r="K79" s="181">
        <f t="shared" si="9"/>
        <v>170.58500000000001</v>
      </c>
      <c r="L79" s="182">
        <v>0</v>
      </c>
      <c r="M79" s="182">
        <f t="shared" si="1"/>
        <v>170.58500000000001</v>
      </c>
      <c r="N79" s="182">
        <v>0</v>
      </c>
      <c r="O79" s="182">
        <f t="shared" si="2"/>
        <v>170.58500000000001</v>
      </c>
      <c r="P79" s="182">
        <v>0</v>
      </c>
      <c r="Q79" s="182">
        <f t="shared" si="3"/>
        <v>170.58500000000001</v>
      </c>
      <c r="R79" s="182">
        <v>0</v>
      </c>
      <c r="S79" s="182">
        <f t="shared" si="4"/>
        <v>170.58500000000001</v>
      </c>
      <c r="T79" s="182">
        <v>0</v>
      </c>
      <c r="U79" s="182">
        <f t="shared" si="28"/>
        <v>170.58500000000001</v>
      </c>
      <c r="V79" s="182">
        <v>0</v>
      </c>
      <c r="W79" s="182">
        <f t="shared" si="24"/>
        <v>170.58500000000001</v>
      </c>
      <c r="X79" s="182">
        <v>0</v>
      </c>
      <c r="Y79" s="182">
        <f t="shared" si="25"/>
        <v>170.58500000000001</v>
      </c>
      <c r="Z79" s="182">
        <v>0</v>
      </c>
      <c r="AA79" s="182">
        <f t="shared" si="26"/>
        <v>170.58500000000001</v>
      </c>
      <c r="AB79" s="38"/>
    </row>
    <row r="80" spans="1:28" ht="33.75" x14ac:dyDescent="0.2">
      <c r="A80" s="93" t="s">
        <v>74</v>
      </c>
      <c r="B80" s="191" t="s">
        <v>251</v>
      </c>
      <c r="C80" s="95" t="s">
        <v>161</v>
      </c>
      <c r="D80" s="96" t="s">
        <v>73</v>
      </c>
      <c r="E80" s="97" t="s">
        <v>73</v>
      </c>
      <c r="F80" s="193" t="s">
        <v>252</v>
      </c>
      <c r="G80" s="128">
        <v>0</v>
      </c>
      <c r="H80" s="128">
        <f t="shared" ref="H80" si="30">+H81</f>
        <v>128.37</v>
      </c>
      <c r="I80" s="128">
        <f t="shared" si="0"/>
        <v>128.37</v>
      </c>
      <c r="J80" s="186">
        <v>0</v>
      </c>
      <c r="K80" s="186">
        <f t="shared" si="9"/>
        <v>128.37</v>
      </c>
      <c r="L80" s="187">
        <v>0</v>
      </c>
      <c r="M80" s="187">
        <f t="shared" si="1"/>
        <v>128.37</v>
      </c>
      <c r="N80" s="187">
        <v>0</v>
      </c>
      <c r="O80" s="187">
        <f t="shared" si="2"/>
        <v>128.37</v>
      </c>
      <c r="P80" s="187">
        <v>0</v>
      </c>
      <c r="Q80" s="187">
        <f t="shared" si="3"/>
        <v>128.37</v>
      </c>
      <c r="R80" s="187">
        <v>0</v>
      </c>
      <c r="S80" s="187">
        <f t="shared" si="4"/>
        <v>128.37</v>
      </c>
      <c r="T80" s="187">
        <v>0</v>
      </c>
      <c r="U80" s="187">
        <f t="shared" si="28"/>
        <v>128.37</v>
      </c>
      <c r="V80" s="187">
        <v>0</v>
      </c>
      <c r="W80" s="187">
        <f t="shared" si="24"/>
        <v>128.37</v>
      </c>
      <c r="X80" s="187">
        <v>0</v>
      </c>
      <c r="Y80" s="187">
        <f t="shared" si="25"/>
        <v>128.37</v>
      </c>
      <c r="Z80" s="187">
        <v>0</v>
      </c>
      <c r="AA80" s="187">
        <f t="shared" si="26"/>
        <v>128.37</v>
      </c>
      <c r="AB80" s="38"/>
    </row>
    <row r="81" spans="1:28" x14ac:dyDescent="0.2">
      <c r="A81" s="46"/>
      <c r="B81" s="191"/>
      <c r="C81" s="95"/>
      <c r="D81" s="47">
        <v>3123</v>
      </c>
      <c r="E81" s="48">
        <v>6351</v>
      </c>
      <c r="F81" s="109" t="s">
        <v>229</v>
      </c>
      <c r="G81" s="129">
        <v>0</v>
      </c>
      <c r="H81" s="129">
        <v>128.37</v>
      </c>
      <c r="I81" s="129">
        <f t="shared" si="0"/>
        <v>128.37</v>
      </c>
      <c r="J81" s="181">
        <v>0</v>
      </c>
      <c r="K81" s="181">
        <f t="shared" si="9"/>
        <v>128.37</v>
      </c>
      <c r="L81" s="182">
        <v>0</v>
      </c>
      <c r="M81" s="182">
        <f t="shared" si="1"/>
        <v>128.37</v>
      </c>
      <c r="N81" s="182">
        <v>0</v>
      </c>
      <c r="O81" s="182">
        <f t="shared" si="2"/>
        <v>128.37</v>
      </c>
      <c r="P81" s="182">
        <v>0</v>
      </c>
      <c r="Q81" s="182">
        <f t="shared" si="3"/>
        <v>128.37</v>
      </c>
      <c r="R81" s="182">
        <v>0</v>
      </c>
      <c r="S81" s="182">
        <f t="shared" si="4"/>
        <v>128.37</v>
      </c>
      <c r="T81" s="182">
        <v>0</v>
      </c>
      <c r="U81" s="182">
        <f t="shared" si="28"/>
        <v>128.37</v>
      </c>
      <c r="V81" s="182">
        <v>0</v>
      </c>
      <c r="W81" s="182">
        <f t="shared" si="24"/>
        <v>128.37</v>
      </c>
      <c r="X81" s="182">
        <v>0</v>
      </c>
      <c r="Y81" s="182">
        <f t="shared" si="25"/>
        <v>128.37</v>
      </c>
      <c r="Z81" s="182">
        <v>0</v>
      </c>
      <c r="AA81" s="182">
        <f t="shared" si="26"/>
        <v>128.37</v>
      </c>
      <c r="AB81" s="38"/>
    </row>
    <row r="82" spans="1:28" ht="22.5" x14ac:dyDescent="0.2">
      <c r="A82" s="93" t="s">
        <v>74</v>
      </c>
      <c r="B82" s="191" t="s">
        <v>253</v>
      </c>
      <c r="C82" s="95" t="s">
        <v>164</v>
      </c>
      <c r="D82" s="96" t="s">
        <v>73</v>
      </c>
      <c r="E82" s="97" t="s">
        <v>73</v>
      </c>
      <c r="F82" s="193" t="s">
        <v>254</v>
      </c>
      <c r="G82" s="128">
        <v>0</v>
      </c>
      <c r="H82" s="128">
        <f t="shared" ref="H82" si="31">+H83</f>
        <v>450</v>
      </c>
      <c r="I82" s="128">
        <f t="shared" si="0"/>
        <v>450</v>
      </c>
      <c r="J82" s="186">
        <v>0</v>
      </c>
      <c r="K82" s="186">
        <f t="shared" si="9"/>
        <v>450</v>
      </c>
      <c r="L82" s="187">
        <v>0</v>
      </c>
      <c r="M82" s="187">
        <f t="shared" si="1"/>
        <v>450</v>
      </c>
      <c r="N82" s="187">
        <v>0</v>
      </c>
      <c r="O82" s="187">
        <f t="shared" si="2"/>
        <v>450</v>
      </c>
      <c r="P82" s="187">
        <v>0</v>
      </c>
      <c r="Q82" s="187">
        <f t="shared" si="3"/>
        <v>450</v>
      </c>
      <c r="R82" s="187">
        <v>0</v>
      </c>
      <c r="S82" s="187">
        <f t="shared" si="4"/>
        <v>450</v>
      </c>
      <c r="T82" s="187">
        <v>0</v>
      </c>
      <c r="U82" s="187">
        <f t="shared" si="28"/>
        <v>450</v>
      </c>
      <c r="V82" s="187">
        <v>0</v>
      </c>
      <c r="W82" s="187">
        <f t="shared" si="24"/>
        <v>450</v>
      </c>
      <c r="X82" s="187">
        <v>0</v>
      </c>
      <c r="Y82" s="187">
        <f t="shared" si="25"/>
        <v>450</v>
      </c>
      <c r="Z82" s="187">
        <v>0</v>
      </c>
      <c r="AA82" s="187">
        <f t="shared" si="26"/>
        <v>450</v>
      </c>
      <c r="AB82" s="38"/>
    </row>
    <row r="83" spans="1:28" ht="22.5" x14ac:dyDescent="0.2">
      <c r="A83" s="46"/>
      <c r="B83" s="191"/>
      <c r="C83" s="95"/>
      <c r="D83" s="47">
        <v>3123</v>
      </c>
      <c r="E83" s="48">
        <v>5331</v>
      </c>
      <c r="F83" s="109" t="s">
        <v>159</v>
      </c>
      <c r="G83" s="129">
        <v>0</v>
      </c>
      <c r="H83" s="129">
        <v>450</v>
      </c>
      <c r="I83" s="129">
        <f t="shared" si="0"/>
        <v>450</v>
      </c>
      <c r="J83" s="181">
        <v>0</v>
      </c>
      <c r="K83" s="181">
        <f t="shared" si="9"/>
        <v>450</v>
      </c>
      <c r="L83" s="182">
        <v>0</v>
      </c>
      <c r="M83" s="182">
        <f t="shared" si="1"/>
        <v>450</v>
      </c>
      <c r="N83" s="182">
        <v>0</v>
      </c>
      <c r="O83" s="182">
        <f t="shared" si="2"/>
        <v>450</v>
      </c>
      <c r="P83" s="182">
        <v>0</v>
      </c>
      <c r="Q83" s="182">
        <f t="shared" si="3"/>
        <v>450</v>
      </c>
      <c r="R83" s="182">
        <v>0</v>
      </c>
      <c r="S83" s="182">
        <f t="shared" si="4"/>
        <v>450</v>
      </c>
      <c r="T83" s="182">
        <v>0</v>
      </c>
      <c r="U83" s="182">
        <f t="shared" si="28"/>
        <v>450</v>
      </c>
      <c r="V83" s="182">
        <v>0</v>
      </c>
      <c r="W83" s="182">
        <f t="shared" si="24"/>
        <v>450</v>
      </c>
      <c r="X83" s="182">
        <v>0</v>
      </c>
      <c r="Y83" s="182">
        <f t="shared" si="25"/>
        <v>450</v>
      </c>
      <c r="Z83" s="182">
        <v>0</v>
      </c>
      <c r="AA83" s="182">
        <f t="shared" si="26"/>
        <v>450</v>
      </c>
      <c r="AB83" s="38"/>
    </row>
    <row r="84" spans="1:28" ht="33.75" x14ac:dyDescent="0.2">
      <c r="A84" s="93" t="s">
        <v>74</v>
      </c>
      <c r="B84" s="191" t="s">
        <v>255</v>
      </c>
      <c r="C84" s="95" t="s">
        <v>256</v>
      </c>
      <c r="D84" s="96" t="s">
        <v>73</v>
      </c>
      <c r="E84" s="97" t="s">
        <v>73</v>
      </c>
      <c r="F84" s="193" t="s">
        <v>257</v>
      </c>
      <c r="G84" s="128">
        <v>0</v>
      </c>
      <c r="H84" s="128">
        <f t="shared" ref="H84" si="32">+H85</f>
        <v>227.71</v>
      </c>
      <c r="I84" s="128">
        <f t="shared" si="0"/>
        <v>227.71</v>
      </c>
      <c r="J84" s="186">
        <v>0</v>
      </c>
      <c r="K84" s="186">
        <f t="shared" si="9"/>
        <v>227.71</v>
      </c>
      <c r="L84" s="187">
        <v>0</v>
      </c>
      <c r="M84" s="187">
        <f t="shared" si="1"/>
        <v>227.71</v>
      </c>
      <c r="N84" s="187">
        <v>0</v>
      </c>
      <c r="O84" s="187">
        <f t="shared" si="2"/>
        <v>227.71</v>
      </c>
      <c r="P84" s="187">
        <v>0</v>
      </c>
      <c r="Q84" s="187">
        <f t="shared" si="3"/>
        <v>227.71</v>
      </c>
      <c r="R84" s="187">
        <v>0</v>
      </c>
      <c r="S84" s="187">
        <f t="shared" si="4"/>
        <v>227.71</v>
      </c>
      <c r="T84" s="187">
        <v>0</v>
      </c>
      <c r="U84" s="187">
        <f t="shared" si="28"/>
        <v>227.71</v>
      </c>
      <c r="V84" s="187">
        <v>0</v>
      </c>
      <c r="W84" s="187">
        <f t="shared" si="24"/>
        <v>227.71</v>
      </c>
      <c r="X84" s="187">
        <v>0</v>
      </c>
      <c r="Y84" s="187">
        <f t="shared" si="25"/>
        <v>227.71</v>
      </c>
      <c r="Z84" s="187">
        <v>0</v>
      </c>
      <c r="AA84" s="187">
        <f t="shared" si="26"/>
        <v>227.71</v>
      </c>
      <c r="AB84" s="38"/>
    </row>
    <row r="85" spans="1:28" x14ac:dyDescent="0.2">
      <c r="A85" s="46"/>
      <c r="B85" s="191"/>
      <c r="C85" s="95"/>
      <c r="D85" s="47">
        <v>3122</v>
      </c>
      <c r="E85" s="48">
        <v>6351</v>
      </c>
      <c r="F85" s="109" t="s">
        <v>229</v>
      </c>
      <c r="G85" s="129">
        <v>0</v>
      </c>
      <c r="H85" s="129">
        <v>227.71</v>
      </c>
      <c r="I85" s="129">
        <f t="shared" si="0"/>
        <v>227.71</v>
      </c>
      <c r="J85" s="181">
        <v>0</v>
      </c>
      <c r="K85" s="181">
        <f t="shared" si="9"/>
        <v>227.71</v>
      </c>
      <c r="L85" s="182">
        <v>0</v>
      </c>
      <c r="M85" s="182">
        <f t="shared" si="1"/>
        <v>227.71</v>
      </c>
      <c r="N85" s="182">
        <v>0</v>
      </c>
      <c r="O85" s="182">
        <f t="shared" si="2"/>
        <v>227.71</v>
      </c>
      <c r="P85" s="182">
        <v>0</v>
      </c>
      <c r="Q85" s="182">
        <f t="shared" si="3"/>
        <v>227.71</v>
      </c>
      <c r="R85" s="182">
        <v>0</v>
      </c>
      <c r="S85" s="182">
        <f t="shared" si="4"/>
        <v>227.71</v>
      </c>
      <c r="T85" s="182">
        <v>0</v>
      </c>
      <c r="U85" s="182">
        <f t="shared" si="28"/>
        <v>227.71</v>
      </c>
      <c r="V85" s="182">
        <v>0</v>
      </c>
      <c r="W85" s="182">
        <f t="shared" si="24"/>
        <v>227.71</v>
      </c>
      <c r="X85" s="182">
        <v>0</v>
      </c>
      <c r="Y85" s="182">
        <f t="shared" si="25"/>
        <v>227.71</v>
      </c>
      <c r="Z85" s="182">
        <v>0</v>
      </c>
      <c r="AA85" s="182">
        <f t="shared" si="26"/>
        <v>227.71</v>
      </c>
      <c r="AB85" s="38"/>
    </row>
    <row r="86" spans="1:28" ht="45" x14ac:dyDescent="0.2">
      <c r="A86" s="93" t="s">
        <v>72</v>
      </c>
      <c r="B86" s="191" t="s">
        <v>258</v>
      </c>
      <c r="C86" s="95" t="s">
        <v>234</v>
      </c>
      <c r="D86" s="96" t="s">
        <v>73</v>
      </c>
      <c r="E86" s="97" t="s">
        <v>73</v>
      </c>
      <c r="F86" s="193" t="s">
        <v>259</v>
      </c>
      <c r="G86" s="128">
        <v>0</v>
      </c>
      <c r="H86" s="128">
        <f t="shared" ref="H86:H110" si="33">+H87</f>
        <v>1200</v>
      </c>
      <c r="I86" s="128">
        <f t="shared" si="0"/>
        <v>1200</v>
      </c>
      <c r="J86" s="186">
        <v>0</v>
      </c>
      <c r="K86" s="186">
        <f t="shared" si="9"/>
        <v>1200</v>
      </c>
      <c r="L86" s="187">
        <v>0</v>
      </c>
      <c r="M86" s="187">
        <f t="shared" si="1"/>
        <v>1200</v>
      </c>
      <c r="N86" s="187">
        <v>0</v>
      </c>
      <c r="O86" s="187">
        <f t="shared" si="2"/>
        <v>1200</v>
      </c>
      <c r="P86" s="187">
        <v>0</v>
      </c>
      <c r="Q86" s="187">
        <f t="shared" si="3"/>
        <v>1200</v>
      </c>
      <c r="R86" s="187">
        <v>0</v>
      </c>
      <c r="S86" s="187">
        <f t="shared" si="4"/>
        <v>1200</v>
      </c>
      <c r="T86" s="187">
        <v>0</v>
      </c>
      <c r="U86" s="187">
        <f t="shared" si="28"/>
        <v>1200</v>
      </c>
      <c r="V86" s="187">
        <v>0</v>
      </c>
      <c r="W86" s="187">
        <f t="shared" si="24"/>
        <v>1200</v>
      </c>
      <c r="X86" s="187">
        <v>0</v>
      </c>
      <c r="Y86" s="187">
        <f t="shared" si="25"/>
        <v>1200</v>
      </c>
      <c r="Z86" s="187">
        <v>0</v>
      </c>
      <c r="AA86" s="187">
        <f t="shared" si="26"/>
        <v>1200</v>
      </c>
      <c r="AB86" s="38"/>
    </row>
    <row r="87" spans="1:28" ht="22.5" x14ac:dyDescent="0.2">
      <c r="A87" s="46"/>
      <c r="B87" s="191"/>
      <c r="C87" s="95"/>
      <c r="D87" s="47">
        <v>3122</v>
      </c>
      <c r="E87" s="48">
        <v>5331</v>
      </c>
      <c r="F87" s="109" t="s">
        <v>159</v>
      </c>
      <c r="G87" s="129">
        <v>0</v>
      </c>
      <c r="H87" s="129">
        <v>1200</v>
      </c>
      <c r="I87" s="129">
        <f t="shared" si="0"/>
        <v>1200</v>
      </c>
      <c r="J87" s="181">
        <v>0</v>
      </c>
      <c r="K87" s="181">
        <f t="shared" si="9"/>
        <v>1200</v>
      </c>
      <c r="L87" s="182">
        <v>0</v>
      </c>
      <c r="M87" s="182">
        <f t="shared" si="1"/>
        <v>1200</v>
      </c>
      <c r="N87" s="182">
        <v>0</v>
      </c>
      <c r="O87" s="182">
        <f t="shared" si="2"/>
        <v>1200</v>
      </c>
      <c r="P87" s="182">
        <v>0</v>
      </c>
      <c r="Q87" s="182">
        <f t="shared" si="3"/>
        <v>1200</v>
      </c>
      <c r="R87" s="182">
        <v>0</v>
      </c>
      <c r="S87" s="182">
        <f t="shared" si="4"/>
        <v>1200</v>
      </c>
      <c r="T87" s="182">
        <v>0</v>
      </c>
      <c r="U87" s="182">
        <f t="shared" si="28"/>
        <v>1200</v>
      </c>
      <c r="V87" s="182">
        <v>0</v>
      </c>
      <c r="W87" s="182">
        <f t="shared" si="24"/>
        <v>1200</v>
      </c>
      <c r="X87" s="182">
        <v>0</v>
      </c>
      <c r="Y87" s="182">
        <f t="shared" si="25"/>
        <v>1200</v>
      </c>
      <c r="Z87" s="182">
        <v>0</v>
      </c>
      <c r="AA87" s="182">
        <f t="shared" si="26"/>
        <v>1200</v>
      </c>
      <c r="AB87" s="38"/>
    </row>
    <row r="88" spans="1:28" ht="33.75" x14ac:dyDescent="0.2">
      <c r="A88" s="194" t="s">
        <v>74</v>
      </c>
      <c r="B88" s="195" t="s">
        <v>260</v>
      </c>
      <c r="C88" s="196" t="s">
        <v>261</v>
      </c>
      <c r="D88" s="183" t="s">
        <v>73</v>
      </c>
      <c r="E88" s="184" t="s">
        <v>73</v>
      </c>
      <c r="F88" s="197" t="s">
        <v>262</v>
      </c>
      <c r="G88" s="128">
        <v>0</v>
      </c>
      <c r="H88" s="128">
        <f t="shared" si="33"/>
        <v>1473</v>
      </c>
      <c r="I88" s="128">
        <f t="shared" si="0"/>
        <v>1473</v>
      </c>
      <c r="J88" s="186">
        <v>0</v>
      </c>
      <c r="K88" s="186">
        <f t="shared" si="9"/>
        <v>1473</v>
      </c>
      <c r="L88" s="187">
        <v>0</v>
      </c>
      <c r="M88" s="187">
        <f t="shared" si="1"/>
        <v>1473</v>
      </c>
      <c r="N88" s="187">
        <v>0</v>
      </c>
      <c r="O88" s="187">
        <f t="shared" si="2"/>
        <v>1473</v>
      </c>
      <c r="P88" s="187">
        <v>0</v>
      </c>
      <c r="Q88" s="187">
        <f t="shared" si="3"/>
        <v>1473</v>
      </c>
      <c r="R88" s="187">
        <v>0</v>
      </c>
      <c r="S88" s="187">
        <f t="shared" si="4"/>
        <v>1473</v>
      </c>
      <c r="T88" s="187">
        <v>0</v>
      </c>
      <c r="U88" s="187">
        <f t="shared" si="28"/>
        <v>1473</v>
      </c>
      <c r="V88" s="187">
        <v>0</v>
      </c>
      <c r="W88" s="187">
        <f t="shared" si="24"/>
        <v>1473</v>
      </c>
      <c r="X88" s="187">
        <v>0</v>
      </c>
      <c r="Y88" s="187">
        <f t="shared" si="25"/>
        <v>1473</v>
      </c>
      <c r="Z88" s="187">
        <v>0</v>
      </c>
      <c r="AA88" s="187">
        <f t="shared" si="26"/>
        <v>1473</v>
      </c>
      <c r="AB88" s="38"/>
    </row>
    <row r="89" spans="1:28" ht="22.5" x14ac:dyDescent="0.2">
      <c r="A89" s="198"/>
      <c r="B89" s="199"/>
      <c r="C89" s="200"/>
      <c r="D89" s="188">
        <v>3121</v>
      </c>
      <c r="E89" s="189">
        <v>5331</v>
      </c>
      <c r="F89" s="201" t="s">
        <v>159</v>
      </c>
      <c r="G89" s="129">
        <v>0</v>
      </c>
      <c r="H89" s="129">
        <v>1473</v>
      </c>
      <c r="I89" s="129">
        <f t="shared" si="0"/>
        <v>1473</v>
      </c>
      <c r="J89" s="181">
        <v>0</v>
      </c>
      <c r="K89" s="181">
        <f t="shared" si="9"/>
        <v>1473</v>
      </c>
      <c r="L89" s="182">
        <v>0</v>
      </c>
      <c r="M89" s="182">
        <f t="shared" si="1"/>
        <v>1473</v>
      </c>
      <c r="N89" s="182">
        <v>0</v>
      </c>
      <c r="O89" s="182">
        <f t="shared" si="2"/>
        <v>1473</v>
      </c>
      <c r="P89" s="182">
        <v>0</v>
      </c>
      <c r="Q89" s="182">
        <f t="shared" si="3"/>
        <v>1473</v>
      </c>
      <c r="R89" s="182">
        <v>0</v>
      </c>
      <c r="S89" s="182">
        <f t="shared" si="4"/>
        <v>1473</v>
      </c>
      <c r="T89" s="182">
        <v>0</v>
      </c>
      <c r="U89" s="182">
        <f t="shared" si="28"/>
        <v>1473</v>
      </c>
      <c r="V89" s="182">
        <v>0</v>
      </c>
      <c r="W89" s="182">
        <f t="shared" si="24"/>
        <v>1473</v>
      </c>
      <c r="X89" s="182">
        <v>0</v>
      </c>
      <c r="Y89" s="182">
        <f t="shared" si="25"/>
        <v>1473</v>
      </c>
      <c r="Z89" s="182">
        <v>0</v>
      </c>
      <c r="AA89" s="182">
        <f t="shared" si="26"/>
        <v>1473</v>
      </c>
      <c r="AB89" s="38"/>
    </row>
    <row r="90" spans="1:28" ht="33.75" x14ac:dyDescent="0.2">
      <c r="A90" s="194" t="s">
        <v>74</v>
      </c>
      <c r="B90" s="195" t="s">
        <v>263</v>
      </c>
      <c r="C90" s="196" t="s">
        <v>261</v>
      </c>
      <c r="D90" s="183" t="s">
        <v>73</v>
      </c>
      <c r="E90" s="184" t="s">
        <v>73</v>
      </c>
      <c r="F90" s="197" t="s">
        <v>264</v>
      </c>
      <c r="G90" s="128">
        <v>0</v>
      </c>
      <c r="H90" s="128">
        <f t="shared" si="33"/>
        <v>1674.5</v>
      </c>
      <c r="I90" s="128">
        <f t="shared" si="0"/>
        <v>1674.5</v>
      </c>
      <c r="J90" s="186">
        <v>0</v>
      </c>
      <c r="K90" s="186">
        <f t="shared" si="9"/>
        <v>1674.5</v>
      </c>
      <c r="L90" s="187">
        <v>0</v>
      </c>
      <c r="M90" s="187">
        <f t="shared" si="1"/>
        <v>1674.5</v>
      </c>
      <c r="N90" s="187">
        <v>0</v>
      </c>
      <c r="O90" s="187">
        <f t="shared" si="2"/>
        <v>1674.5</v>
      </c>
      <c r="P90" s="187">
        <v>0</v>
      </c>
      <c r="Q90" s="187">
        <f t="shared" si="3"/>
        <v>1674.5</v>
      </c>
      <c r="R90" s="187">
        <v>0</v>
      </c>
      <c r="S90" s="187">
        <f t="shared" si="4"/>
        <v>1674.5</v>
      </c>
      <c r="T90" s="187">
        <v>0</v>
      </c>
      <c r="U90" s="187">
        <f t="shared" si="28"/>
        <v>1674.5</v>
      </c>
      <c r="V90" s="187">
        <v>0</v>
      </c>
      <c r="W90" s="187">
        <f t="shared" si="24"/>
        <v>1674.5</v>
      </c>
      <c r="X90" s="187">
        <v>0</v>
      </c>
      <c r="Y90" s="187">
        <f t="shared" si="25"/>
        <v>1674.5</v>
      </c>
      <c r="Z90" s="187">
        <v>0</v>
      </c>
      <c r="AA90" s="187">
        <f t="shared" si="26"/>
        <v>1674.5</v>
      </c>
      <c r="AB90" s="38"/>
    </row>
    <row r="91" spans="1:28" ht="22.5" x14ac:dyDescent="0.2">
      <c r="A91" s="198"/>
      <c r="B91" s="199"/>
      <c r="C91" s="200"/>
      <c r="D91" s="188">
        <v>3121</v>
      </c>
      <c r="E91" s="189">
        <v>5331</v>
      </c>
      <c r="F91" s="201" t="s">
        <v>159</v>
      </c>
      <c r="G91" s="129">
        <v>0</v>
      </c>
      <c r="H91" s="129">
        <v>1674.5</v>
      </c>
      <c r="I91" s="129">
        <f t="shared" si="0"/>
        <v>1674.5</v>
      </c>
      <c r="J91" s="181">
        <v>0</v>
      </c>
      <c r="K91" s="181">
        <f t="shared" si="9"/>
        <v>1674.5</v>
      </c>
      <c r="L91" s="182">
        <v>0</v>
      </c>
      <c r="M91" s="182">
        <f t="shared" si="1"/>
        <v>1674.5</v>
      </c>
      <c r="N91" s="182">
        <v>0</v>
      </c>
      <c r="O91" s="182">
        <f t="shared" si="2"/>
        <v>1674.5</v>
      </c>
      <c r="P91" s="182">
        <v>0</v>
      </c>
      <c r="Q91" s="182">
        <f t="shared" si="3"/>
        <v>1674.5</v>
      </c>
      <c r="R91" s="182">
        <v>0</v>
      </c>
      <c r="S91" s="182">
        <f t="shared" si="4"/>
        <v>1674.5</v>
      </c>
      <c r="T91" s="182">
        <v>0</v>
      </c>
      <c r="U91" s="182">
        <f t="shared" si="28"/>
        <v>1674.5</v>
      </c>
      <c r="V91" s="182">
        <v>0</v>
      </c>
      <c r="W91" s="182">
        <f t="shared" si="24"/>
        <v>1674.5</v>
      </c>
      <c r="X91" s="182">
        <v>0</v>
      </c>
      <c r="Y91" s="182">
        <f t="shared" si="25"/>
        <v>1674.5</v>
      </c>
      <c r="Z91" s="182">
        <v>0</v>
      </c>
      <c r="AA91" s="182">
        <f t="shared" si="26"/>
        <v>1674.5</v>
      </c>
      <c r="AB91" s="38"/>
    </row>
    <row r="92" spans="1:28" ht="22.5" x14ac:dyDescent="0.2">
      <c r="A92" s="202" t="s">
        <v>72</v>
      </c>
      <c r="B92" s="203" t="s">
        <v>265</v>
      </c>
      <c r="C92" s="204">
        <v>1440</v>
      </c>
      <c r="D92" s="204" t="s">
        <v>73</v>
      </c>
      <c r="E92" s="205" t="s">
        <v>73</v>
      </c>
      <c r="F92" s="206" t="s">
        <v>266</v>
      </c>
      <c r="G92" s="128">
        <v>0</v>
      </c>
      <c r="H92" s="128">
        <f t="shared" si="33"/>
        <v>7048.3940000000002</v>
      </c>
      <c r="I92" s="128">
        <f t="shared" si="0"/>
        <v>7048.3940000000002</v>
      </c>
      <c r="J92" s="186">
        <v>0</v>
      </c>
      <c r="K92" s="186">
        <f t="shared" si="9"/>
        <v>7048.3940000000002</v>
      </c>
      <c r="L92" s="187">
        <v>0</v>
      </c>
      <c r="M92" s="187">
        <f t="shared" si="1"/>
        <v>7048.3940000000002</v>
      </c>
      <c r="N92" s="187">
        <v>0</v>
      </c>
      <c r="O92" s="187">
        <f t="shared" ref="O92:O119" si="34">+M92+N92</f>
        <v>7048.3940000000002</v>
      </c>
      <c r="P92" s="187">
        <v>0</v>
      </c>
      <c r="Q92" s="187">
        <f t="shared" ref="Q92:Q139" si="35">+O92+P92</f>
        <v>7048.3940000000002</v>
      </c>
      <c r="R92" s="187">
        <v>0</v>
      </c>
      <c r="S92" s="187">
        <f t="shared" ref="S92:S139" si="36">+Q92+R92</f>
        <v>7048.3940000000002</v>
      </c>
      <c r="T92" s="207">
        <f>+T93</f>
        <v>-671.7</v>
      </c>
      <c r="U92" s="187">
        <f t="shared" si="28"/>
        <v>6376.6940000000004</v>
      </c>
      <c r="V92" s="187">
        <v>0</v>
      </c>
      <c r="W92" s="187">
        <f t="shared" si="24"/>
        <v>6376.6940000000004</v>
      </c>
      <c r="X92" s="187">
        <v>0</v>
      </c>
      <c r="Y92" s="187">
        <f t="shared" si="25"/>
        <v>6376.6940000000004</v>
      </c>
      <c r="Z92" s="187">
        <v>0</v>
      </c>
      <c r="AA92" s="187">
        <f t="shared" si="26"/>
        <v>6376.6940000000004</v>
      </c>
      <c r="AB92" s="38"/>
    </row>
    <row r="93" spans="1:28" ht="22.5" x14ac:dyDescent="0.2">
      <c r="A93" s="208"/>
      <c r="B93" s="209"/>
      <c r="C93" s="210"/>
      <c r="D93" s="211">
        <v>3123</v>
      </c>
      <c r="E93" s="212">
        <v>5331</v>
      </c>
      <c r="F93" s="213" t="s">
        <v>159</v>
      </c>
      <c r="G93" s="129">
        <v>0</v>
      </c>
      <c r="H93" s="129">
        <v>7048.3940000000002</v>
      </c>
      <c r="I93" s="129">
        <f t="shared" si="0"/>
        <v>7048.3940000000002</v>
      </c>
      <c r="J93" s="181">
        <v>0</v>
      </c>
      <c r="K93" s="181">
        <f t="shared" si="9"/>
        <v>7048.3940000000002</v>
      </c>
      <c r="L93" s="182">
        <v>0</v>
      </c>
      <c r="M93" s="182">
        <f t="shared" si="1"/>
        <v>7048.3940000000002</v>
      </c>
      <c r="N93" s="182">
        <v>0</v>
      </c>
      <c r="O93" s="182">
        <f t="shared" si="34"/>
        <v>7048.3940000000002</v>
      </c>
      <c r="P93" s="182">
        <v>0</v>
      </c>
      <c r="Q93" s="182">
        <f t="shared" si="35"/>
        <v>7048.3940000000002</v>
      </c>
      <c r="R93" s="182">
        <v>0</v>
      </c>
      <c r="S93" s="182">
        <f t="shared" si="36"/>
        <v>7048.3940000000002</v>
      </c>
      <c r="T93" s="214">
        <v>-671.7</v>
      </c>
      <c r="U93" s="182">
        <f t="shared" si="28"/>
        <v>6376.6940000000004</v>
      </c>
      <c r="V93" s="182">
        <v>0</v>
      </c>
      <c r="W93" s="182">
        <f t="shared" si="24"/>
        <v>6376.6940000000004</v>
      </c>
      <c r="X93" s="182">
        <v>0</v>
      </c>
      <c r="Y93" s="182">
        <f t="shared" si="25"/>
        <v>6376.6940000000004</v>
      </c>
      <c r="Z93" s="182">
        <v>0</v>
      </c>
      <c r="AA93" s="182">
        <f t="shared" si="26"/>
        <v>6376.6940000000004</v>
      </c>
      <c r="AB93" s="38"/>
    </row>
    <row r="94" spans="1:28" ht="33.75" x14ac:dyDescent="0.2">
      <c r="A94" s="202" t="s">
        <v>72</v>
      </c>
      <c r="B94" s="203" t="s">
        <v>267</v>
      </c>
      <c r="C94" s="204">
        <v>1425</v>
      </c>
      <c r="D94" s="204" t="s">
        <v>73</v>
      </c>
      <c r="E94" s="205" t="s">
        <v>73</v>
      </c>
      <c r="F94" s="206" t="s">
        <v>268</v>
      </c>
      <c r="G94" s="128">
        <v>0</v>
      </c>
      <c r="H94" s="128">
        <f t="shared" si="33"/>
        <v>500</v>
      </c>
      <c r="I94" s="128">
        <f t="shared" si="0"/>
        <v>500</v>
      </c>
      <c r="J94" s="186">
        <v>0</v>
      </c>
      <c r="K94" s="186">
        <f t="shared" si="9"/>
        <v>500</v>
      </c>
      <c r="L94" s="187">
        <v>0</v>
      </c>
      <c r="M94" s="187">
        <f t="shared" si="1"/>
        <v>500</v>
      </c>
      <c r="N94" s="187">
        <v>0</v>
      </c>
      <c r="O94" s="187">
        <f t="shared" si="34"/>
        <v>500</v>
      </c>
      <c r="P94" s="187">
        <v>0</v>
      </c>
      <c r="Q94" s="187">
        <f t="shared" si="35"/>
        <v>500</v>
      </c>
      <c r="R94" s="187">
        <v>0</v>
      </c>
      <c r="S94" s="187">
        <f t="shared" si="36"/>
        <v>500</v>
      </c>
      <c r="T94" s="187">
        <v>0</v>
      </c>
      <c r="U94" s="187">
        <f t="shared" si="28"/>
        <v>500</v>
      </c>
      <c r="V94" s="187">
        <v>0</v>
      </c>
      <c r="W94" s="187">
        <f t="shared" si="24"/>
        <v>500</v>
      </c>
      <c r="X94" s="187">
        <v>0</v>
      </c>
      <c r="Y94" s="187">
        <f t="shared" si="25"/>
        <v>500</v>
      </c>
      <c r="Z94" s="187">
        <v>0</v>
      </c>
      <c r="AA94" s="187">
        <f t="shared" si="26"/>
        <v>500</v>
      </c>
      <c r="AB94" s="38"/>
    </row>
    <row r="95" spans="1:28" ht="22.5" x14ac:dyDescent="0.2">
      <c r="A95" s="208"/>
      <c r="B95" s="209"/>
      <c r="C95" s="210"/>
      <c r="D95" s="211">
        <v>3122</v>
      </c>
      <c r="E95" s="212">
        <v>5331</v>
      </c>
      <c r="F95" s="213" t="s">
        <v>159</v>
      </c>
      <c r="G95" s="129">
        <v>0</v>
      </c>
      <c r="H95" s="129">
        <v>500</v>
      </c>
      <c r="I95" s="129">
        <f t="shared" si="0"/>
        <v>500</v>
      </c>
      <c r="J95" s="181">
        <v>0</v>
      </c>
      <c r="K95" s="181">
        <f t="shared" si="9"/>
        <v>500</v>
      </c>
      <c r="L95" s="182">
        <v>0</v>
      </c>
      <c r="M95" s="182">
        <f t="shared" si="1"/>
        <v>500</v>
      </c>
      <c r="N95" s="182">
        <v>0</v>
      </c>
      <c r="O95" s="182">
        <f t="shared" si="34"/>
        <v>500</v>
      </c>
      <c r="P95" s="182">
        <v>0</v>
      </c>
      <c r="Q95" s="182">
        <f t="shared" si="35"/>
        <v>500</v>
      </c>
      <c r="R95" s="182">
        <v>0</v>
      </c>
      <c r="S95" s="182">
        <f t="shared" si="36"/>
        <v>500</v>
      </c>
      <c r="T95" s="182">
        <v>0</v>
      </c>
      <c r="U95" s="182">
        <f t="shared" si="28"/>
        <v>500</v>
      </c>
      <c r="V95" s="182">
        <v>0</v>
      </c>
      <c r="W95" s="182">
        <f t="shared" si="24"/>
        <v>500</v>
      </c>
      <c r="X95" s="182">
        <v>0</v>
      </c>
      <c r="Y95" s="182">
        <f t="shared" si="25"/>
        <v>500</v>
      </c>
      <c r="Z95" s="182">
        <v>0</v>
      </c>
      <c r="AA95" s="182">
        <f t="shared" si="26"/>
        <v>500</v>
      </c>
      <c r="AB95" s="38"/>
    </row>
    <row r="96" spans="1:28" ht="45" x14ac:dyDescent="0.2">
      <c r="A96" s="93" t="s">
        <v>72</v>
      </c>
      <c r="B96" s="215" t="s">
        <v>269</v>
      </c>
      <c r="C96" s="95" t="s">
        <v>188</v>
      </c>
      <c r="D96" s="96" t="s">
        <v>73</v>
      </c>
      <c r="E96" s="97" t="s">
        <v>73</v>
      </c>
      <c r="F96" s="193" t="s">
        <v>270</v>
      </c>
      <c r="G96" s="128">
        <v>0</v>
      </c>
      <c r="H96" s="128">
        <f t="shared" si="33"/>
        <v>1000</v>
      </c>
      <c r="I96" s="128">
        <f t="shared" si="0"/>
        <v>1000</v>
      </c>
      <c r="J96" s="186">
        <v>0</v>
      </c>
      <c r="K96" s="186">
        <f t="shared" si="9"/>
        <v>1000</v>
      </c>
      <c r="L96" s="187">
        <v>0</v>
      </c>
      <c r="M96" s="187">
        <f t="shared" si="1"/>
        <v>1000</v>
      </c>
      <c r="N96" s="187">
        <v>0</v>
      </c>
      <c r="O96" s="187">
        <f t="shared" si="34"/>
        <v>1000</v>
      </c>
      <c r="P96" s="187">
        <v>0</v>
      </c>
      <c r="Q96" s="187">
        <f t="shared" si="35"/>
        <v>1000</v>
      </c>
      <c r="R96" s="187">
        <v>0</v>
      </c>
      <c r="S96" s="187">
        <f t="shared" si="36"/>
        <v>1000</v>
      </c>
      <c r="T96" s="187">
        <v>0</v>
      </c>
      <c r="U96" s="187">
        <f t="shared" si="28"/>
        <v>1000</v>
      </c>
      <c r="V96" s="187">
        <v>0</v>
      </c>
      <c r="W96" s="187">
        <f t="shared" si="24"/>
        <v>1000</v>
      </c>
      <c r="X96" s="187">
        <v>0</v>
      </c>
      <c r="Y96" s="187">
        <f t="shared" si="25"/>
        <v>1000</v>
      </c>
      <c r="Z96" s="187">
        <v>0</v>
      </c>
      <c r="AA96" s="187">
        <f t="shared" si="26"/>
        <v>1000</v>
      </c>
      <c r="AB96" s="38"/>
    </row>
    <row r="97" spans="1:28" x14ac:dyDescent="0.2">
      <c r="A97" s="46"/>
      <c r="B97" s="216"/>
      <c r="C97" s="88"/>
      <c r="D97" s="47">
        <v>3122</v>
      </c>
      <c r="E97" s="217">
        <v>6351</v>
      </c>
      <c r="F97" s="89" t="s">
        <v>229</v>
      </c>
      <c r="G97" s="129">
        <v>0</v>
      </c>
      <c r="H97" s="129">
        <v>1000</v>
      </c>
      <c r="I97" s="129">
        <f t="shared" si="0"/>
        <v>1000</v>
      </c>
      <c r="J97" s="181">
        <v>0</v>
      </c>
      <c r="K97" s="181">
        <f t="shared" si="9"/>
        <v>1000</v>
      </c>
      <c r="L97" s="182">
        <v>0</v>
      </c>
      <c r="M97" s="182">
        <f t="shared" si="1"/>
        <v>1000</v>
      </c>
      <c r="N97" s="182">
        <v>0</v>
      </c>
      <c r="O97" s="182">
        <f t="shared" si="34"/>
        <v>1000</v>
      </c>
      <c r="P97" s="182">
        <v>0</v>
      </c>
      <c r="Q97" s="182">
        <f t="shared" si="35"/>
        <v>1000</v>
      </c>
      <c r="R97" s="182">
        <v>0</v>
      </c>
      <c r="S97" s="182">
        <f t="shared" si="36"/>
        <v>1000</v>
      </c>
      <c r="T97" s="182">
        <v>0</v>
      </c>
      <c r="U97" s="182">
        <f t="shared" si="28"/>
        <v>1000</v>
      </c>
      <c r="V97" s="182">
        <v>0</v>
      </c>
      <c r="W97" s="182">
        <f t="shared" si="24"/>
        <v>1000</v>
      </c>
      <c r="X97" s="182">
        <v>0</v>
      </c>
      <c r="Y97" s="182">
        <f t="shared" si="25"/>
        <v>1000</v>
      </c>
      <c r="Z97" s="182">
        <v>0</v>
      </c>
      <c r="AA97" s="182">
        <f t="shared" si="26"/>
        <v>1000</v>
      </c>
      <c r="AB97" s="38"/>
    </row>
    <row r="98" spans="1:28" ht="33.75" x14ac:dyDescent="0.2">
      <c r="A98" s="202" t="s">
        <v>74</v>
      </c>
      <c r="B98" s="203" t="s">
        <v>271</v>
      </c>
      <c r="C98" s="204">
        <v>1427</v>
      </c>
      <c r="D98" s="204" t="s">
        <v>73</v>
      </c>
      <c r="E98" s="205" t="s">
        <v>73</v>
      </c>
      <c r="F98" s="193" t="s">
        <v>272</v>
      </c>
      <c r="G98" s="128">
        <v>0</v>
      </c>
      <c r="H98" s="128">
        <f t="shared" si="33"/>
        <v>278.78199999999998</v>
      </c>
      <c r="I98" s="128">
        <f t="shared" si="0"/>
        <v>278.78199999999998</v>
      </c>
      <c r="J98" s="186">
        <v>0</v>
      </c>
      <c r="K98" s="186">
        <f t="shared" si="9"/>
        <v>278.78199999999998</v>
      </c>
      <c r="L98" s="187">
        <v>0</v>
      </c>
      <c r="M98" s="187">
        <f t="shared" si="1"/>
        <v>278.78199999999998</v>
      </c>
      <c r="N98" s="187">
        <v>0</v>
      </c>
      <c r="O98" s="187">
        <f t="shared" si="34"/>
        <v>278.78199999999998</v>
      </c>
      <c r="P98" s="187">
        <v>0</v>
      </c>
      <c r="Q98" s="187">
        <f t="shared" si="35"/>
        <v>278.78199999999998</v>
      </c>
      <c r="R98" s="187">
        <v>0</v>
      </c>
      <c r="S98" s="187">
        <f t="shared" si="36"/>
        <v>278.78199999999998</v>
      </c>
      <c r="T98" s="187">
        <v>0</v>
      </c>
      <c r="U98" s="187">
        <f t="shared" si="28"/>
        <v>278.78199999999998</v>
      </c>
      <c r="V98" s="187">
        <v>0</v>
      </c>
      <c r="W98" s="187">
        <f t="shared" si="24"/>
        <v>278.78199999999998</v>
      </c>
      <c r="X98" s="187">
        <v>0</v>
      </c>
      <c r="Y98" s="187">
        <f t="shared" si="25"/>
        <v>278.78199999999998</v>
      </c>
      <c r="Z98" s="187">
        <v>0</v>
      </c>
      <c r="AA98" s="187">
        <f t="shared" si="26"/>
        <v>278.78199999999998</v>
      </c>
      <c r="AB98" s="38"/>
    </row>
    <row r="99" spans="1:28" x14ac:dyDescent="0.2">
      <c r="A99" s="208"/>
      <c r="B99" s="218"/>
      <c r="C99" s="211"/>
      <c r="D99" s="211">
        <v>3122</v>
      </c>
      <c r="E99" s="212">
        <v>6351</v>
      </c>
      <c r="F99" s="89" t="s">
        <v>229</v>
      </c>
      <c r="G99" s="129">
        <v>0</v>
      </c>
      <c r="H99" s="129">
        <v>278.78199999999998</v>
      </c>
      <c r="I99" s="129">
        <f t="shared" si="0"/>
        <v>278.78199999999998</v>
      </c>
      <c r="J99" s="181">
        <v>0</v>
      </c>
      <c r="K99" s="181">
        <f t="shared" si="9"/>
        <v>278.78199999999998</v>
      </c>
      <c r="L99" s="182">
        <v>0</v>
      </c>
      <c r="M99" s="182">
        <f t="shared" si="1"/>
        <v>278.78199999999998</v>
      </c>
      <c r="N99" s="182">
        <v>0</v>
      </c>
      <c r="O99" s="182">
        <f t="shared" si="34"/>
        <v>278.78199999999998</v>
      </c>
      <c r="P99" s="182">
        <v>0</v>
      </c>
      <c r="Q99" s="182">
        <f t="shared" si="35"/>
        <v>278.78199999999998</v>
      </c>
      <c r="R99" s="182">
        <v>0</v>
      </c>
      <c r="S99" s="182">
        <f t="shared" si="36"/>
        <v>278.78199999999998</v>
      </c>
      <c r="T99" s="182">
        <v>0</v>
      </c>
      <c r="U99" s="182">
        <f t="shared" si="28"/>
        <v>278.78199999999998</v>
      </c>
      <c r="V99" s="182">
        <v>0</v>
      </c>
      <c r="W99" s="182">
        <f t="shared" si="24"/>
        <v>278.78199999999998</v>
      </c>
      <c r="X99" s="182">
        <v>0</v>
      </c>
      <c r="Y99" s="182">
        <f t="shared" si="25"/>
        <v>278.78199999999998</v>
      </c>
      <c r="Z99" s="182">
        <v>0</v>
      </c>
      <c r="AA99" s="182">
        <f t="shared" si="26"/>
        <v>278.78199999999998</v>
      </c>
      <c r="AB99" s="38"/>
    </row>
    <row r="100" spans="1:28" ht="33.75" x14ac:dyDescent="0.2">
      <c r="A100" s="202" t="s">
        <v>74</v>
      </c>
      <c r="B100" s="203" t="s">
        <v>273</v>
      </c>
      <c r="C100" s="204">
        <v>1409</v>
      </c>
      <c r="D100" s="204" t="s">
        <v>73</v>
      </c>
      <c r="E100" s="205" t="s">
        <v>73</v>
      </c>
      <c r="F100" s="193" t="s">
        <v>274</v>
      </c>
      <c r="G100" s="128">
        <v>0</v>
      </c>
      <c r="H100" s="128">
        <f t="shared" si="33"/>
        <v>500</v>
      </c>
      <c r="I100" s="128">
        <f t="shared" si="0"/>
        <v>500</v>
      </c>
      <c r="J100" s="186">
        <v>0</v>
      </c>
      <c r="K100" s="186">
        <f t="shared" si="9"/>
        <v>500</v>
      </c>
      <c r="L100" s="187">
        <v>0</v>
      </c>
      <c r="M100" s="187">
        <f t="shared" si="1"/>
        <v>500</v>
      </c>
      <c r="N100" s="187">
        <v>0</v>
      </c>
      <c r="O100" s="187">
        <f t="shared" si="34"/>
        <v>500</v>
      </c>
      <c r="P100" s="187">
        <v>0</v>
      </c>
      <c r="Q100" s="187">
        <f t="shared" si="35"/>
        <v>500</v>
      </c>
      <c r="R100" s="187">
        <v>0</v>
      </c>
      <c r="S100" s="187">
        <f t="shared" si="36"/>
        <v>500</v>
      </c>
      <c r="T100" s="187">
        <v>0</v>
      </c>
      <c r="U100" s="187">
        <f t="shared" si="28"/>
        <v>500</v>
      </c>
      <c r="V100" s="187">
        <v>0</v>
      </c>
      <c r="W100" s="187">
        <f t="shared" si="24"/>
        <v>500</v>
      </c>
      <c r="X100" s="187">
        <v>0</v>
      </c>
      <c r="Y100" s="187">
        <f t="shared" si="25"/>
        <v>500</v>
      </c>
      <c r="Z100" s="187">
        <v>0</v>
      </c>
      <c r="AA100" s="187">
        <f t="shared" si="26"/>
        <v>500</v>
      </c>
      <c r="AB100" s="38"/>
    </row>
    <row r="101" spans="1:28" x14ac:dyDescent="0.2">
      <c r="A101" s="208"/>
      <c r="B101" s="218"/>
      <c r="C101" s="211"/>
      <c r="D101" s="211">
        <v>3121</v>
      </c>
      <c r="E101" s="212">
        <v>6351</v>
      </c>
      <c r="F101" s="89" t="s">
        <v>229</v>
      </c>
      <c r="G101" s="129">
        <v>0</v>
      </c>
      <c r="H101" s="129">
        <v>500</v>
      </c>
      <c r="I101" s="129">
        <f t="shared" si="0"/>
        <v>500</v>
      </c>
      <c r="J101" s="181">
        <v>0</v>
      </c>
      <c r="K101" s="181">
        <f t="shared" si="9"/>
        <v>500</v>
      </c>
      <c r="L101" s="182">
        <v>0</v>
      </c>
      <c r="M101" s="182">
        <f t="shared" si="1"/>
        <v>500</v>
      </c>
      <c r="N101" s="182">
        <v>0</v>
      </c>
      <c r="O101" s="182">
        <f t="shared" si="34"/>
        <v>500</v>
      </c>
      <c r="P101" s="182">
        <v>0</v>
      </c>
      <c r="Q101" s="182">
        <f t="shared" si="35"/>
        <v>500</v>
      </c>
      <c r="R101" s="182">
        <v>0</v>
      </c>
      <c r="S101" s="182">
        <f t="shared" si="36"/>
        <v>500</v>
      </c>
      <c r="T101" s="182">
        <v>0</v>
      </c>
      <c r="U101" s="182">
        <f t="shared" si="28"/>
        <v>500</v>
      </c>
      <c r="V101" s="182">
        <v>0</v>
      </c>
      <c r="W101" s="182">
        <f t="shared" si="24"/>
        <v>500</v>
      </c>
      <c r="X101" s="182">
        <v>0</v>
      </c>
      <c r="Y101" s="182">
        <f t="shared" si="25"/>
        <v>500</v>
      </c>
      <c r="Z101" s="182">
        <v>0</v>
      </c>
      <c r="AA101" s="182">
        <f t="shared" si="26"/>
        <v>500</v>
      </c>
      <c r="AB101" s="38"/>
    </row>
    <row r="102" spans="1:28" ht="33.75" x14ac:dyDescent="0.2">
      <c r="A102" s="202" t="s">
        <v>74</v>
      </c>
      <c r="B102" s="203" t="s">
        <v>275</v>
      </c>
      <c r="C102" s="204">
        <v>1406</v>
      </c>
      <c r="D102" s="204" t="s">
        <v>73</v>
      </c>
      <c r="E102" s="205" t="s">
        <v>73</v>
      </c>
      <c r="F102" s="193" t="s">
        <v>276</v>
      </c>
      <c r="G102" s="128">
        <v>0</v>
      </c>
      <c r="H102" s="128">
        <f t="shared" si="33"/>
        <v>130.07499999999999</v>
      </c>
      <c r="I102" s="128">
        <f t="shared" si="0"/>
        <v>130.07499999999999</v>
      </c>
      <c r="J102" s="186">
        <v>0</v>
      </c>
      <c r="K102" s="186">
        <f t="shared" si="9"/>
        <v>130.07499999999999</v>
      </c>
      <c r="L102" s="187">
        <v>0</v>
      </c>
      <c r="M102" s="187">
        <f t="shared" si="1"/>
        <v>130.07499999999999</v>
      </c>
      <c r="N102" s="187">
        <v>0</v>
      </c>
      <c r="O102" s="187">
        <f t="shared" si="34"/>
        <v>130.07499999999999</v>
      </c>
      <c r="P102" s="187">
        <v>0</v>
      </c>
      <c r="Q102" s="187">
        <f t="shared" si="35"/>
        <v>130.07499999999999</v>
      </c>
      <c r="R102" s="187">
        <v>0</v>
      </c>
      <c r="S102" s="187">
        <f t="shared" si="36"/>
        <v>130.07499999999999</v>
      </c>
      <c r="T102" s="187">
        <v>0</v>
      </c>
      <c r="U102" s="187">
        <f t="shared" si="28"/>
        <v>130.07499999999999</v>
      </c>
      <c r="V102" s="187">
        <v>0</v>
      </c>
      <c r="W102" s="187">
        <f t="shared" si="24"/>
        <v>130.07499999999999</v>
      </c>
      <c r="X102" s="187">
        <v>0</v>
      </c>
      <c r="Y102" s="187">
        <f t="shared" si="25"/>
        <v>130.07499999999999</v>
      </c>
      <c r="Z102" s="187">
        <v>0</v>
      </c>
      <c r="AA102" s="187">
        <f t="shared" si="26"/>
        <v>130.07499999999999</v>
      </c>
      <c r="AB102" s="38"/>
    </row>
    <row r="103" spans="1:28" x14ac:dyDescent="0.2">
      <c r="A103" s="208"/>
      <c r="B103" s="218"/>
      <c r="C103" s="211"/>
      <c r="D103" s="211">
        <v>3121</v>
      </c>
      <c r="E103" s="219">
        <v>6351</v>
      </c>
      <c r="F103" s="220" t="s">
        <v>277</v>
      </c>
      <c r="G103" s="129">
        <v>0</v>
      </c>
      <c r="H103" s="129">
        <v>130.07499999999999</v>
      </c>
      <c r="I103" s="129">
        <f t="shared" si="0"/>
        <v>130.07499999999999</v>
      </c>
      <c r="J103" s="181">
        <v>0</v>
      </c>
      <c r="K103" s="181">
        <f t="shared" si="9"/>
        <v>130.07499999999999</v>
      </c>
      <c r="L103" s="182">
        <v>0</v>
      </c>
      <c r="M103" s="182">
        <f t="shared" si="1"/>
        <v>130.07499999999999</v>
      </c>
      <c r="N103" s="182">
        <v>0</v>
      </c>
      <c r="O103" s="182">
        <f t="shared" si="34"/>
        <v>130.07499999999999</v>
      </c>
      <c r="P103" s="182">
        <v>0</v>
      </c>
      <c r="Q103" s="182">
        <f t="shared" si="35"/>
        <v>130.07499999999999</v>
      </c>
      <c r="R103" s="182">
        <v>0</v>
      </c>
      <c r="S103" s="182">
        <f t="shared" si="36"/>
        <v>130.07499999999999</v>
      </c>
      <c r="T103" s="182">
        <v>0</v>
      </c>
      <c r="U103" s="182">
        <f t="shared" si="28"/>
        <v>130.07499999999999</v>
      </c>
      <c r="V103" s="182">
        <v>0</v>
      </c>
      <c r="W103" s="182">
        <f t="shared" si="24"/>
        <v>130.07499999999999</v>
      </c>
      <c r="X103" s="182">
        <v>0</v>
      </c>
      <c r="Y103" s="182">
        <f t="shared" si="25"/>
        <v>130.07499999999999</v>
      </c>
      <c r="Z103" s="182">
        <v>0</v>
      </c>
      <c r="AA103" s="182">
        <f t="shared" si="26"/>
        <v>130.07499999999999</v>
      </c>
      <c r="AB103" s="38"/>
    </row>
    <row r="104" spans="1:28" ht="22.5" x14ac:dyDescent="0.2">
      <c r="A104" s="202" t="s">
        <v>74</v>
      </c>
      <c r="B104" s="203" t="s">
        <v>278</v>
      </c>
      <c r="C104" s="204">
        <v>1402</v>
      </c>
      <c r="D104" s="204" t="s">
        <v>73</v>
      </c>
      <c r="E104" s="205" t="s">
        <v>73</v>
      </c>
      <c r="F104" s="193" t="s">
        <v>279</v>
      </c>
      <c r="G104" s="128">
        <v>0</v>
      </c>
      <c r="H104" s="128">
        <f t="shared" si="33"/>
        <v>105.27</v>
      </c>
      <c r="I104" s="128">
        <f t="shared" si="0"/>
        <v>105.27</v>
      </c>
      <c r="J104" s="186">
        <v>0</v>
      </c>
      <c r="K104" s="186">
        <f t="shared" si="9"/>
        <v>105.27</v>
      </c>
      <c r="L104" s="187">
        <v>0</v>
      </c>
      <c r="M104" s="187">
        <f t="shared" si="1"/>
        <v>105.27</v>
      </c>
      <c r="N104" s="187">
        <v>0</v>
      </c>
      <c r="O104" s="187">
        <f t="shared" si="34"/>
        <v>105.27</v>
      </c>
      <c r="P104" s="187">
        <v>0</v>
      </c>
      <c r="Q104" s="187">
        <f t="shared" si="35"/>
        <v>105.27</v>
      </c>
      <c r="R104" s="187">
        <v>0</v>
      </c>
      <c r="S104" s="187">
        <f t="shared" si="36"/>
        <v>105.27</v>
      </c>
      <c r="T104" s="187">
        <v>0</v>
      </c>
      <c r="U104" s="187">
        <f t="shared" si="28"/>
        <v>105.27</v>
      </c>
      <c r="V104" s="187">
        <v>0</v>
      </c>
      <c r="W104" s="187">
        <f t="shared" si="24"/>
        <v>105.27</v>
      </c>
      <c r="X104" s="187">
        <v>0</v>
      </c>
      <c r="Y104" s="187">
        <f t="shared" si="25"/>
        <v>105.27</v>
      </c>
      <c r="Z104" s="187">
        <v>0</v>
      </c>
      <c r="AA104" s="187">
        <f t="shared" si="26"/>
        <v>105.27</v>
      </c>
      <c r="AB104" s="38"/>
    </row>
    <row r="105" spans="1:28" x14ac:dyDescent="0.2">
      <c r="A105" s="208"/>
      <c r="B105" s="218"/>
      <c r="C105" s="211"/>
      <c r="D105" s="211">
        <v>3121</v>
      </c>
      <c r="E105" s="219">
        <v>6351</v>
      </c>
      <c r="F105" s="89" t="s">
        <v>229</v>
      </c>
      <c r="G105" s="129">
        <v>0</v>
      </c>
      <c r="H105" s="129">
        <v>105.27</v>
      </c>
      <c r="I105" s="129">
        <f t="shared" si="0"/>
        <v>105.27</v>
      </c>
      <c r="J105" s="181">
        <v>0</v>
      </c>
      <c r="K105" s="181">
        <f t="shared" si="9"/>
        <v>105.27</v>
      </c>
      <c r="L105" s="182">
        <v>0</v>
      </c>
      <c r="M105" s="182">
        <f t="shared" si="1"/>
        <v>105.27</v>
      </c>
      <c r="N105" s="182">
        <v>0</v>
      </c>
      <c r="O105" s="182">
        <f t="shared" si="34"/>
        <v>105.27</v>
      </c>
      <c r="P105" s="182">
        <v>0</v>
      </c>
      <c r="Q105" s="182">
        <f t="shared" si="35"/>
        <v>105.27</v>
      </c>
      <c r="R105" s="182">
        <v>0</v>
      </c>
      <c r="S105" s="182">
        <f t="shared" si="36"/>
        <v>105.27</v>
      </c>
      <c r="T105" s="182">
        <v>0</v>
      </c>
      <c r="U105" s="182">
        <f t="shared" si="28"/>
        <v>105.27</v>
      </c>
      <c r="V105" s="182">
        <v>0</v>
      </c>
      <c r="W105" s="182">
        <f t="shared" si="24"/>
        <v>105.27</v>
      </c>
      <c r="X105" s="182">
        <v>0</v>
      </c>
      <c r="Y105" s="182">
        <f t="shared" si="25"/>
        <v>105.27</v>
      </c>
      <c r="Z105" s="182">
        <v>0</v>
      </c>
      <c r="AA105" s="182">
        <f t="shared" si="26"/>
        <v>105.27</v>
      </c>
      <c r="AB105" s="38"/>
    </row>
    <row r="106" spans="1:28" ht="33.75" x14ac:dyDescent="0.2">
      <c r="A106" s="202" t="s">
        <v>74</v>
      </c>
      <c r="B106" s="203" t="s">
        <v>280</v>
      </c>
      <c r="C106" s="204">
        <v>1427</v>
      </c>
      <c r="D106" s="204" t="s">
        <v>73</v>
      </c>
      <c r="E106" s="205" t="s">
        <v>73</v>
      </c>
      <c r="F106" s="193" t="s">
        <v>281</v>
      </c>
      <c r="G106" s="128">
        <v>0</v>
      </c>
      <c r="H106" s="128">
        <f t="shared" si="33"/>
        <v>2500</v>
      </c>
      <c r="I106" s="128">
        <f t="shared" si="0"/>
        <v>2500</v>
      </c>
      <c r="J106" s="186">
        <v>0</v>
      </c>
      <c r="K106" s="186">
        <f t="shared" si="9"/>
        <v>2500</v>
      </c>
      <c r="L106" s="187">
        <v>0</v>
      </c>
      <c r="M106" s="187">
        <f t="shared" si="1"/>
        <v>2500</v>
      </c>
      <c r="N106" s="187">
        <v>0</v>
      </c>
      <c r="O106" s="187">
        <f t="shared" si="34"/>
        <v>2500</v>
      </c>
      <c r="P106" s="187">
        <v>0</v>
      </c>
      <c r="Q106" s="187">
        <f t="shared" si="35"/>
        <v>2500</v>
      </c>
      <c r="R106" s="187">
        <v>0</v>
      </c>
      <c r="S106" s="187">
        <f t="shared" si="36"/>
        <v>2500</v>
      </c>
      <c r="T106" s="187">
        <v>0</v>
      </c>
      <c r="U106" s="187">
        <f t="shared" si="28"/>
        <v>2500</v>
      </c>
      <c r="V106" s="187">
        <v>0</v>
      </c>
      <c r="W106" s="187">
        <f t="shared" si="24"/>
        <v>2500</v>
      </c>
      <c r="X106" s="187">
        <v>0</v>
      </c>
      <c r="Y106" s="187">
        <f t="shared" si="25"/>
        <v>2500</v>
      </c>
      <c r="Z106" s="187">
        <v>0</v>
      </c>
      <c r="AA106" s="187">
        <f t="shared" si="26"/>
        <v>2500</v>
      </c>
      <c r="AB106" s="38"/>
    </row>
    <row r="107" spans="1:28" x14ac:dyDescent="0.2">
      <c r="A107" s="208"/>
      <c r="B107" s="218"/>
      <c r="C107" s="211"/>
      <c r="D107" s="211">
        <v>3122</v>
      </c>
      <c r="E107" s="212">
        <v>6351</v>
      </c>
      <c r="F107" s="89" t="s">
        <v>229</v>
      </c>
      <c r="G107" s="129">
        <v>0</v>
      </c>
      <c r="H107" s="129">
        <v>2500</v>
      </c>
      <c r="I107" s="129">
        <f t="shared" si="0"/>
        <v>2500</v>
      </c>
      <c r="J107" s="181">
        <v>0</v>
      </c>
      <c r="K107" s="181">
        <f t="shared" si="9"/>
        <v>2500</v>
      </c>
      <c r="L107" s="182">
        <v>0</v>
      </c>
      <c r="M107" s="182">
        <f t="shared" si="1"/>
        <v>2500</v>
      </c>
      <c r="N107" s="182">
        <v>0</v>
      </c>
      <c r="O107" s="182">
        <f t="shared" si="34"/>
        <v>2500</v>
      </c>
      <c r="P107" s="182">
        <v>0</v>
      </c>
      <c r="Q107" s="182">
        <f t="shared" si="35"/>
        <v>2500</v>
      </c>
      <c r="R107" s="182">
        <v>0</v>
      </c>
      <c r="S107" s="182">
        <f t="shared" si="36"/>
        <v>2500</v>
      </c>
      <c r="T107" s="182">
        <v>0</v>
      </c>
      <c r="U107" s="182">
        <f t="shared" si="28"/>
        <v>2500</v>
      </c>
      <c r="V107" s="182">
        <v>0</v>
      </c>
      <c r="W107" s="182">
        <f t="shared" si="24"/>
        <v>2500</v>
      </c>
      <c r="X107" s="182">
        <v>0</v>
      </c>
      <c r="Y107" s="182">
        <f t="shared" si="25"/>
        <v>2500</v>
      </c>
      <c r="Z107" s="182">
        <v>0</v>
      </c>
      <c r="AA107" s="182">
        <f t="shared" si="26"/>
        <v>2500</v>
      </c>
      <c r="AB107" s="38"/>
    </row>
    <row r="108" spans="1:28" ht="22.5" x14ac:dyDescent="0.2">
      <c r="A108" s="202" t="s">
        <v>74</v>
      </c>
      <c r="B108" s="203" t="s">
        <v>282</v>
      </c>
      <c r="C108" s="204">
        <v>1429</v>
      </c>
      <c r="D108" s="204" t="s">
        <v>73</v>
      </c>
      <c r="E108" s="205" t="s">
        <v>73</v>
      </c>
      <c r="F108" s="193" t="s">
        <v>283</v>
      </c>
      <c r="G108" s="128">
        <v>0</v>
      </c>
      <c r="H108" s="128">
        <f t="shared" si="33"/>
        <v>750</v>
      </c>
      <c r="I108" s="128">
        <f t="shared" si="0"/>
        <v>750</v>
      </c>
      <c r="J108" s="186">
        <v>0</v>
      </c>
      <c r="K108" s="186">
        <f t="shared" si="9"/>
        <v>750</v>
      </c>
      <c r="L108" s="187">
        <v>0</v>
      </c>
      <c r="M108" s="187">
        <f t="shared" si="1"/>
        <v>750</v>
      </c>
      <c r="N108" s="187">
        <v>0</v>
      </c>
      <c r="O108" s="187">
        <f t="shared" si="34"/>
        <v>750</v>
      </c>
      <c r="P108" s="187">
        <v>0</v>
      </c>
      <c r="Q108" s="187">
        <f t="shared" si="35"/>
        <v>750</v>
      </c>
      <c r="R108" s="187">
        <v>0</v>
      </c>
      <c r="S108" s="187">
        <f t="shared" si="36"/>
        <v>750</v>
      </c>
      <c r="T108" s="187">
        <v>0</v>
      </c>
      <c r="U108" s="187">
        <f t="shared" si="28"/>
        <v>750</v>
      </c>
      <c r="V108" s="187">
        <v>0</v>
      </c>
      <c r="W108" s="187">
        <f t="shared" si="24"/>
        <v>750</v>
      </c>
      <c r="X108" s="187">
        <v>0</v>
      </c>
      <c r="Y108" s="187">
        <f t="shared" si="25"/>
        <v>750</v>
      </c>
      <c r="Z108" s="187">
        <v>0</v>
      </c>
      <c r="AA108" s="187">
        <f t="shared" si="26"/>
        <v>750</v>
      </c>
      <c r="AB108" s="38"/>
    </row>
    <row r="109" spans="1:28" x14ac:dyDescent="0.2">
      <c r="A109" s="208"/>
      <c r="B109" s="218"/>
      <c r="C109" s="211"/>
      <c r="D109" s="211">
        <v>3122</v>
      </c>
      <c r="E109" s="219">
        <v>6351</v>
      </c>
      <c r="F109" s="89" t="s">
        <v>229</v>
      </c>
      <c r="G109" s="129">
        <v>0</v>
      </c>
      <c r="H109" s="129">
        <v>750</v>
      </c>
      <c r="I109" s="129">
        <f t="shared" si="0"/>
        <v>750</v>
      </c>
      <c r="J109" s="181">
        <v>0</v>
      </c>
      <c r="K109" s="181">
        <f t="shared" si="9"/>
        <v>750</v>
      </c>
      <c r="L109" s="182">
        <v>0</v>
      </c>
      <c r="M109" s="182">
        <f t="shared" si="1"/>
        <v>750</v>
      </c>
      <c r="N109" s="182">
        <v>0</v>
      </c>
      <c r="O109" s="182">
        <f t="shared" si="34"/>
        <v>750</v>
      </c>
      <c r="P109" s="182">
        <v>0</v>
      </c>
      <c r="Q109" s="182">
        <f t="shared" si="35"/>
        <v>750</v>
      </c>
      <c r="R109" s="182">
        <v>0</v>
      </c>
      <c r="S109" s="182">
        <f t="shared" si="36"/>
        <v>750</v>
      </c>
      <c r="T109" s="182">
        <v>0</v>
      </c>
      <c r="U109" s="182">
        <f t="shared" si="28"/>
        <v>750</v>
      </c>
      <c r="V109" s="182">
        <v>0</v>
      </c>
      <c r="W109" s="182">
        <f t="shared" si="24"/>
        <v>750</v>
      </c>
      <c r="X109" s="182">
        <v>0</v>
      </c>
      <c r="Y109" s="182">
        <f t="shared" si="25"/>
        <v>750</v>
      </c>
      <c r="Z109" s="182">
        <v>0</v>
      </c>
      <c r="AA109" s="182">
        <f t="shared" si="26"/>
        <v>750</v>
      </c>
      <c r="AB109" s="38"/>
    </row>
    <row r="110" spans="1:28" ht="22.5" x14ac:dyDescent="0.2">
      <c r="A110" s="202" t="s">
        <v>74</v>
      </c>
      <c r="B110" s="203" t="s">
        <v>284</v>
      </c>
      <c r="C110" s="204">
        <v>1437</v>
      </c>
      <c r="D110" s="204" t="s">
        <v>73</v>
      </c>
      <c r="E110" s="205" t="s">
        <v>73</v>
      </c>
      <c r="F110" s="193" t="s">
        <v>285</v>
      </c>
      <c r="G110" s="128">
        <v>0</v>
      </c>
      <c r="H110" s="128">
        <f t="shared" si="33"/>
        <v>3850</v>
      </c>
      <c r="I110" s="128">
        <f t="shared" si="0"/>
        <v>3850</v>
      </c>
      <c r="J110" s="186">
        <v>0</v>
      </c>
      <c r="K110" s="186">
        <f t="shared" si="9"/>
        <v>3850</v>
      </c>
      <c r="L110" s="187">
        <v>0</v>
      </c>
      <c r="M110" s="187">
        <f t="shared" si="1"/>
        <v>3850</v>
      </c>
      <c r="N110" s="187">
        <v>0</v>
      </c>
      <c r="O110" s="187">
        <f t="shared" si="34"/>
        <v>3850</v>
      </c>
      <c r="P110" s="187">
        <v>0</v>
      </c>
      <c r="Q110" s="187">
        <f t="shared" si="35"/>
        <v>3850</v>
      </c>
      <c r="R110" s="207">
        <f>+R111</f>
        <v>-3850</v>
      </c>
      <c r="S110" s="187">
        <f t="shared" si="36"/>
        <v>0</v>
      </c>
      <c r="T110" s="187">
        <v>0</v>
      </c>
      <c r="U110" s="187">
        <f t="shared" si="28"/>
        <v>0</v>
      </c>
      <c r="V110" s="187">
        <v>0</v>
      </c>
      <c r="W110" s="187">
        <f t="shared" si="24"/>
        <v>0</v>
      </c>
      <c r="X110" s="187">
        <v>0</v>
      </c>
      <c r="Y110" s="187">
        <f t="shared" si="25"/>
        <v>0</v>
      </c>
      <c r="Z110" s="187">
        <v>0</v>
      </c>
      <c r="AA110" s="187">
        <f t="shared" si="26"/>
        <v>0</v>
      </c>
      <c r="AB110" s="38"/>
    </row>
    <row r="111" spans="1:28" ht="22.5" x14ac:dyDescent="0.2">
      <c r="A111" s="208"/>
      <c r="B111" s="218"/>
      <c r="C111" s="211"/>
      <c r="D111" s="211">
        <v>3123</v>
      </c>
      <c r="E111" s="212">
        <v>5331</v>
      </c>
      <c r="F111" s="213" t="s">
        <v>159</v>
      </c>
      <c r="G111" s="129">
        <v>0</v>
      </c>
      <c r="H111" s="129">
        <v>3850</v>
      </c>
      <c r="I111" s="129">
        <f t="shared" si="0"/>
        <v>3850</v>
      </c>
      <c r="J111" s="181">
        <v>0</v>
      </c>
      <c r="K111" s="181">
        <f t="shared" si="9"/>
        <v>3850</v>
      </c>
      <c r="L111" s="182">
        <v>0</v>
      </c>
      <c r="M111" s="182">
        <f t="shared" si="1"/>
        <v>3850</v>
      </c>
      <c r="N111" s="182">
        <v>0</v>
      </c>
      <c r="O111" s="182">
        <f t="shared" si="34"/>
        <v>3850</v>
      </c>
      <c r="P111" s="182">
        <v>0</v>
      </c>
      <c r="Q111" s="182">
        <f t="shared" si="35"/>
        <v>3850</v>
      </c>
      <c r="R111" s="214">
        <v>-3850</v>
      </c>
      <c r="S111" s="182">
        <f t="shared" si="36"/>
        <v>0</v>
      </c>
      <c r="T111" s="182">
        <v>0</v>
      </c>
      <c r="U111" s="182">
        <f t="shared" si="28"/>
        <v>0</v>
      </c>
      <c r="V111" s="182">
        <v>0</v>
      </c>
      <c r="W111" s="182">
        <f t="shared" si="24"/>
        <v>0</v>
      </c>
      <c r="X111" s="182">
        <v>0</v>
      </c>
      <c r="Y111" s="182">
        <f t="shared" si="25"/>
        <v>0</v>
      </c>
      <c r="Z111" s="182">
        <v>0</v>
      </c>
      <c r="AA111" s="182">
        <f t="shared" si="26"/>
        <v>0</v>
      </c>
      <c r="AB111" s="38"/>
    </row>
    <row r="112" spans="1:28" ht="22.5" x14ac:dyDescent="0.2">
      <c r="A112" s="202" t="s">
        <v>74</v>
      </c>
      <c r="B112" s="203" t="s">
        <v>286</v>
      </c>
      <c r="C112" s="204">
        <v>1437</v>
      </c>
      <c r="D112" s="204" t="s">
        <v>73</v>
      </c>
      <c r="E112" s="205" t="s">
        <v>73</v>
      </c>
      <c r="F112" s="193" t="s">
        <v>287</v>
      </c>
      <c r="G112" s="128">
        <v>0</v>
      </c>
      <c r="H112" s="128"/>
      <c r="I112" s="128">
        <v>0</v>
      </c>
      <c r="J112" s="128">
        <f t="shared" ref="J112" si="37">J113</f>
        <v>2400</v>
      </c>
      <c r="K112" s="186">
        <f t="shared" si="9"/>
        <v>2400</v>
      </c>
      <c r="L112" s="187">
        <v>0</v>
      </c>
      <c r="M112" s="187">
        <f t="shared" ref="M112:M119" si="38">+K112+L112</f>
        <v>2400</v>
      </c>
      <c r="N112" s="187">
        <v>0</v>
      </c>
      <c r="O112" s="187">
        <f t="shared" si="34"/>
        <v>2400</v>
      </c>
      <c r="P112" s="187">
        <v>0</v>
      </c>
      <c r="Q112" s="187">
        <f t="shared" si="35"/>
        <v>2400</v>
      </c>
      <c r="R112" s="207">
        <f>+R113</f>
        <v>-2400</v>
      </c>
      <c r="S112" s="187">
        <f t="shared" si="36"/>
        <v>0</v>
      </c>
      <c r="T112" s="187">
        <v>0</v>
      </c>
      <c r="U112" s="187">
        <f t="shared" si="28"/>
        <v>0</v>
      </c>
      <c r="V112" s="187">
        <v>0</v>
      </c>
      <c r="W112" s="187">
        <f t="shared" si="24"/>
        <v>0</v>
      </c>
      <c r="X112" s="187">
        <v>0</v>
      </c>
      <c r="Y112" s="187">
        <f t="shared" si="25"/>
        <v>0</v>
      </c>
      <c r="Z112" s="187">
        <v>0</v>
      </c>
      <c r="AA112" s="187">
        <f t="shared" si="26"/>
        <v>0</v>
      </c>
      <c r="AB112" s="38"/>
    </row>
    <row r="113" spans="1:28" ht="22.5" x14ac:dyDescent="0.2">
      <c r="A113" s="208"/>
      <c r="B113" s="218"/>
      <c r="C113" s="211"/>
      <c r="D113" s="211">
        <v>3123</v>
      </c>
      <c r="E113" s="212">
        <v>5331</v>
      </c>
      <c r="F113" s="213" t="s">
        <v>159</v>
      </c>
      <c r="G113" s="129">
        <v>0</v>
      </c>
      <c r="H113" s="129"/>
      <c r="I113" s="129">
        <v>0</v>
      </c>
      <c r="J113" s="129">
        <v>2400</v>
      </c>
      <c r="K113" s="181">
        <f t="shared" si="9"/>
        <v>2400</v>
      </c>
      <c r="L113" s="182">
        <v>0</v>
      </c>
      <c r="M113" s="182">
        <f t="shared" si="38"/>
        <v>2400</v>
      </c>
      <c r="N113" s="182">
        <v>0</v>
      </c>
      <c r="O113" s="182">
        <f t="shared" si="34"/>
        <v>2400</v>
      </c>
      <c r="P113" s="182">
        <v>0</v>
      </c>
      <c r="Q113" s="182">
        <f t="shared" si="35"/>
        <v>2400</v>
      </c>
      <c r="R113" s="214">
        <v>-2400</v>
      </c>
      <c r="S113" s="182">
        <f t="shared" si="36"/>
        <v>0</v>
      </c>
      <c r="T113" s="182">
        <v>0</v>
      </c>
      <c r="U113" s="182">
        <f t="shared" si="28"/>
        <v>0</v>
      </c>
      <c r="V113" s="182">
        <v>0</v>
      </c>
      <c r="W113" s="182">
        <f t="shared" si="24"/>
        <v>0</v>
      </c>
      <c r="X113" s="182">
        <v>0</v>
      </c>
      <c r="Y113" s="182">
        <f t="shared" si="25"/>
        <v>0</v>
      </c>
      <c r="Z113" s="182">
        <v>0</v>
      </c>
      <c r="AA113" s="182">
        <f t="shared" si="26"/>
        <v>0</v>
      </c>
      <c r="AB113" s="38"/>
    </row>
    <row r="114" spans="1:28" ht="22.5" x14ac:dyDescent="0.2">
      <c r="A114" s="202" t="s">
        <v>74</v>
      </c>
      <c r="B114" s="203" t="s">
        <v>288</v>
      </c>
      <c r="C114" s="221" t="s">
        <v>98</v>
      </c>
      <c r="D114" s="204" t="s">
        <v>73</v>
      </c>
      <c r="E114" s="205" t="s">
        <v>73</v>
      </c>
      <c r="F114" s="193" t="s">
        <v>289</v>
      </c>
      <c r="G114" s="128">
        <v>0</v>
      </c>
      <c r="H114" s="128"/>
      <c r="I114" s="128">
        <v>0</v>
      </c>
      <c r="J114" s="128">
        <f t="shared" ref="J114" si="39">J115</f>
        <v>1500</v>
      </c>
      <c r="K114" s="186">
        <f t="shared" si="9"/>
        <v>1500</v>
      </c>
      <c r="L114" s="187">
        <v>0</v>
      </c>
      <c r="M114" s="187">
        <f t="shared" si="38"/>
        <v>1500</v>
      </c>
      <c r="N114" s="187">
        <v>0</v>
      </c>
      <c r="O114" s="187">
        <f t="shared" si="34"/>
        <v>1500</v>
      </c>
      <c r="P114" s="187">
        <v>0</v>
      </c>
      <c r="Q114" s="187">
        <f t="shared" si="35"/>
        <v>1500</v>
      </c>
      <c r="R114" s="207">
        <v>0</v>
      </c>
      <c r="S114" s="187">
        <f t="shared" si="36"/>
        <v>1500</v>
      </c>
      <c r="T114" s="187">
        <v>0</v>
      </c>
      <c r="U114" s="187">
        <f t="shared" si="28"/>
        <v>1500</v>
      </c>
      <c r="V114" s="187">
        <v>0</v>
      </c>
      <c r="W114" s="187">
        <f t="shared" si="24"/>
        <v>1500</v>
      </c>
      <c r="X114" s="207">
        <f>+X115</f>
        <v>-1500</v>
      </c>
      <c r="Y114" s="187">
        <f t="shared" si="25"/>
        <v>0</v>
      </c>
      <c r="Z114" s="187">
        <v>0</v>
      </c>
      <c r="AA114" s="187">
        <f t="shared" si="26"/>
        <v>0</v>
      </c>
      <c r="AB114" s="38"/>
    </row>
    <row r="115" spans="1:28" ht="22.5" x14ac:dyDescent="0.2">
      <c r="A115" s="208"/>
      <c r="B115" s="218"/>
      <c r="C115" s="211"/>
      <c r="D115" s="211">
        <v>3299</v>
      </c>
      <c r="E115" s="212">
        <v>5331</v>
      </c>
      <c r="F115" s="213" t="s">
        <v>159</v>
      </c>
      <c r="G115" s="129">
        <v>0</v>
      </c>
      <c r="H115" s="129"/>
      <c r="I115" s="129">
        <v>0</v>
      </c>
      <c r="J115" s="129">
        <v>1500</v>
      </c>
      <c r="K115" s="181">
        <f t="shared" si="9"/>
        <v>1500</v>
      </c>
      <c r="L115" s="182">
        <v>0</v>
      </c>
      <c r="M115" s="182">
        <f t="shared" si="38"/>
        <v>1500</v>
      </c>
      <c r="N115" s="182">
        <v>0</v>
      </c>
      <c r="O115" s="182">
        <f t="shared" si="34"/>
        <v>1500</v>
      </c>
      <c r="P115" s="182">
        <v>0</v>
      </c>
      <c r="Q115" s="182">
        <f t="shared" si="35"/>
        <v>1500</v>
      </c>
      <c r="R115" s="214">
        <v>0</v>
      </c>
      <c r="S115" s="182">
        <f t="shared" si="36"/>
        <v>1500</v>
      </c>
      <c r="T115" s="182">
        <v>0</v>
      </c>
      <c r="U115" s="182">
        <f t="shared" si="28"/>
        <v>1500</v>
      </c>
      <c r="V115" s="182">
        <v>0</v>
      </c>
      <c r="W115" s="182">
        <f t="shared" si="24"/>
        <v>1500</v>
      </c>
      <c r="X115" s="214">
        <v>-1500</v>
      </c>
      <c r="Y115" s="182">
        <f t="shared" si="25"/>
        <v>0</v>
      </c>
      <c r="Z115" s="182">
        <v>0</v>
      </c>
      <c r="AA115" s="182">
        <f t="shared" si="26"/>
        <v>0</v>
      </c>
      <c r="AB115" s="38"/>
    </row>
    <row r="116" spans="1:28" ht="33.75" x14ac:dyDescent="0.2">
      <c r="A116" s="202" t="s">
        <v>74</v>
      </c>
      <c r="B116" s="203" t="s">
        <v>290</v>
      </c>
      <c r="C116" s="204">
        <v>1455</v>
      </c>
      <c r="D116" s="204" t="s">
        <v>73</v>
      </c>
      <c r="E116" s="205" t="s">
        <v>73</v>
      </c>
      <c r="F116" s="193" t="s">
        <v>291</v>
      </c>
      <c r="G116" s="128">
        <v>0</v>
      </c>
      <c r="H116" s="128"/>
      <c r="I116" s="128">
        <v>0</v>
      </c>
      <c r="J116" s="186">
        <f>+J117</f>
        <v>25</v>
      </c>
      <c r="K116" s="186">
        <f t="shared" si="9"/>
        <v>25</v>
      </c>
      <c r="L116" s="187">
        <v>0</v>
      </c>
      <c r="M116" s="187">
        <f t="shared" si="38"/>
        <v>25</v>
      </c>
      <c r="N116" s="187">
        <v>0</v>
      </c>
      <c r="O116" s="187">
        <f t="shared" si="34"/>
        <v>25</v>
      </c>
      <c r="P116" s="187">
        <v>0</v>
      </c>
      <c r="Q116" s="187">
        <f t="shared" si="35"/>
        <v>25</v>
      </c>
      <c r="R116" s="207">
        <v>0</v>
      </c>
      <c r="S116" s="187">
        <f t="shared" si="36"/>
        <v>25</v>
      </c>
      <c r="T116" s="187">
        <v>0</v>
      </c>
      <c r="U116" s="187">
        <f t="shared" si="28"/>
        <v>25</v>
      </c>
      <c r="V116" s="187">
        <v>0</v>
      </c>
      <c r="W116" s="187">
        <f t="shared" si="24"/>
        <v>25</v>
      </c>
      <c r="X116" s="187">
        <v>0</v>
      </c>
      <c r="Y116" s="187">
        <f t="shared" si="25"/>
        <v>25</v>
      </c>
      <c r="Z116" s="187">
        <v>0</v>
      </c>
      <c r="AA116" s="187">
        <f t="shared" si="26"/>
        <v>25</v>
      </c>
      <c r="AB116" s="38"/>
    </row>
    <row r="117" spans="1:28" ht="22.5" x14ac:dyDescent="0.2">
      <c r="A117" s="208"/>
      <c r="B117" s="218"/>
      <c r="C117" s="211"/>
      <c r="D117" s="211">
        <v>3113</v>
      </c>
      <c r="E117" s="212">
        <v>5331</v>
      </c>
      <c r="F117" s="213" t="s">
        <v>159</v>
      </c>
      <c r="G117" s="129">
        <v>0</v>
      </c>
      <c r="H117" s="129"/>
      <c r="I117" s="129">
        <v>0</v>
      </c>
      <c r="J117" s="181">
        <v>25</v>
      </c>
      <c r="K117" s="181">
        <f t="shared" si="9"/>
        <v>25</v>
      </c>
      <c r="L117" s="182">
        <v>0</v>
      </c>
      <c r="M117" s="182">
        <f t="shared" si="38"/>
        <v>25</v>
      </c>
      <c r="N117" s="182">
        <v>0</v>
      </c>
      <c r="O117" s="182">
        <f t="shared" si="34"/>
        <v>25</v>
      </c>
      <c r="P117" s="182">
        <v>0</v>
      </c>
      <c r="Q117" s="182">
        <f t="shared" si="35"/>
        <v>25</v>
      </c>
      <c r="R117" s="214">
        <v>0</v>
      </c>
      <c r="S117" s="182">
        <f t="shared" si="36"/>
        <v>25</v>
      </c>
      <c r="T117" s="182">
        <v>0</v>
      </c>
      <c r="U117" s="182">
        <f t="shared" si="28"/>
        <v>25</v>
      </c>
      <c r="V117" s="182">
        <v>0</v>
      </c>
      <c r="W117" s="182">
        <f t="shared" si="24"/>
        <v>25</v>
      </c>
      <c r="X117" s="182">
        <v>0</v>
      </c>
      <c r="Y117" s="182">
        <f t="shared" si="25"/>
        <v>25</v>
      </c>
      <c r="Z117" s="182">
        <v>0</v>
      </c>
      <c r="AA117" s="182">
        <f t="shared" si="26"/>
        <v>25</v>
      </c>
      <c r="AB117" s="38"/>
    </row>
    <row r="118" spans="1:28" ht="22.5" x14ac:dyDescent="0.2">
      <c r="A118" s="202" t="s">
        <v>74</v>
      </c>
      <c r="B118" s="203" t="s">
        <v>292</v>
      </c>
      <c r="C118" s="204">
        <v>1426</v>
      </c>
      <c r="D118" s="204" t="s">
        <v>73</v>
      </c>
      <c r="E118" s="205" t="s">
        <v>73</v>
      </c>
      <c r="F118" s="193" t="s">
        <v>293</v>
      </c>
      <c r="G118" s="128">
        <v>0</v>
      </c>
      <c r="H118" s="128"/>
      <c r="I118" s="128">
        <v>0</v>
      </c>
      <c r="J118" s="186">
        <f>+J119</f>
        <v>30</v>
      </c>
      <c r="K118" s="186">
        <f t="shared" ref="K118:K119" si="40">+I118+J118</f>
        <v>30</v>
      </c>
      <c r="L118" s="187">
        <v>0</v>
      </c>
      <c r="M118" s="187">
        <f t="shared" si="38"/>
        <v>30</v>
      </c>
      <c r="N118" s="187">
        <v>0</v>
      </c>
      <c r="O118" s="187">
        <f t="shared" si="34"/>
        <v>30</v>
      </c>
      <c r="P118" s="187">
        <v>0</v>
      </c>
      <c r="Q118" s="187">
        <f t="shared" si="35"/>
        <v>30</v>
      </c>
      <c r="R118" s="207">
        <v>0</v>
      </c>
      <c r="S118" s="187">
        <f t="shared" si="36"/>
        <v>30</v>
      </c>
      <c r="T118" s="187">
        <v>0</v>
      </c>
      <c r="U118" s="187">
        <f t="shared" si="28"/>
        <v>30</v>
      </c>
      <c r="V118" s="187">
        <v>0</v>
      </c>
      <c r="W118" s="187">
        <f t="shared" si="24"/>
        <v>30</v>
      </c>
      <c r="X118" s="187">
        <v>0</v>
      </c>
      <c r="Y118" s="187">
        <f t="shared" si="25"/>
        <v>30</v>
      </c>
      <c r="Z118" s="187">
        <v>0</v>
      </c>
      <c r="AA118" s="187">
        <f t="shared" si="26"/>
        <v>30</v>
      </c>
      <c r="AB118" s="38"/>
    </row>
    <row r="119" spans="1:28" ht="22.5" x14ac:dyDescent="0.2">
      <c r="A119" s="208"/>
      <c r="B119" s="218"/>
      <c r="C119" s="211"/>
      <c r="D119" s="211">
        <v>3122</v>
      </c>
      <c r="E119" s="212">
        <v>5331</v>
      </c>
      <c r="F119" s="213" t="s">
        <v>159</v>
      </c>
      <c r="G119" s="129">
        <v>0</v>
      </c>
      <c r="H119" s="129"/>
      <c r="I119" s="129">
        <v>0</v>
      </c>
      <c r="J119" s="181">
        <v>30</v>
      </c>
      <c r="K119" s="181">
        <f t="shared" si="40"/>
        <v>30</v>
      </c>
      <c r="L119" s="182">
        <v>0</v>
      </c>
      <c r="M119" s="182">
        <f t="shared" si="38"/>
        <v>30</v>
      </c>
      <c r="N119" s="182">
        <v>0</v>
      </c>
      <c r="O119" s="182">
        <f t="shared" si="34"/>
        <v>30</v>
      </c>
      <c r="P119" s="182">
        <v>0</v>
      </c>
      <c r="Q119" s="182">
        <f t="shared" si="35"/>
        <v>30</v>
      </c>
      <c r="R119" s="214">
        <v>0</v>
      </c>
      <c r="S119" s="182">
        <f t="shared" si="36"/>
        <v>30</v>
      </c>
      <c r="T119" s="182">
        <v>0</v>
      </c>
      <c r="U119" s="182">
        <f t="shared" si="28"/>
        <v>30</v>
      </c>
      <c r="V119" s="182">
        <v>0</v>
      </c>
      <c r="W119" s="182">
        <f t="shared" si="24"/>
        <v>30</v>
      </c>
      <c r="X119" s="182">
        <v>0</v>
      </c>
      <c r="Y119" s="182">
        <f t="shared" si="25"/>
        <v>30</v>
      </c>
      <c r="Z119" s="182">
        <v>0</v>
      </c>
      <c r="AA119" s="182">
        <f t="shared" si="26"/>
        <v>30</v>
      </c>
      <c r="AB119" s="38"/>
    </row>
    <row r="120" spans="1:28" ht="33.75" x14ac:dyDescent="0.2">
      <c r="A120" s="93" t="s">
        <v>72</v>
      </c>
      <c r="B120" s="215" t="s">
        <v>294</v>
      </c>
      <c r="C120" s="95" t="s">
        <v>295</v>
      </c>
      <c r="D120" s="96" t="s">
        <v>73</v>
      </c>
      <c r="E120" s="97" t="s">
        <v>73</v>
      </c>
      <c r="F120" s="193" t="s">
        <v>296</v>
      </c>
      <c r="G120" s="128">
        <v>0</v>
      </c>
      <c r="H120" s="128"/>
      <c r="I120" s="128"/>
      <c r="J120" s="186"/>
      <c r="K120" s="186"/>
      <c r="L120" s="187"/>
      <c r="M120" s="187"/>
      <c r="N120" s="187"/>
      <c r="O120" s="187"/>
      <c r="P120" s="187"/>
      <c r="Q120" s="128">
        <v>0</v>
      </c>
      <c r="R120" s="222">
        <f>+R121</f>
        <v>3000</v>
      </c>
      <c r="S120" s="187">
        <f t="shared" si="36"/>
        <v>3000</v>
      </c>
      <c r="T120" s="187">
        <v>0</v>
      </c>
      <c r="U120" s="187">
        <f t="shared" si="28"/>
        <v>3000</v>
      </c>
      <c r="V120" s="187">
        <v>0</v>
      </c>
      <c r="W120" s="187">
        <f t="shared" si="24"/>
        <v>3000</v>
      </c>
      <c r="X120" s="207">
        <f>+X121</f>
        <v>2750</v>
      </c>
      <c r="Y120" s="187">
        <f t="shared" si="25"/>
        <v>5750</v>
      </c>
      <c r="Z120" s="187">
        <v>0</v>
      </c>
      <c r="AA120" s="187">
        <f t="shared" si="26"/>
        <v>5750</v>
      </c>
      <c r="AB120" s="38"/>
    </row>
    <row r="121" spans="1:28" x14ac:dyDescent="0.2">
      <c r="A121" s="105"/>
      <c r="B121" s="216"/>
      <c r="C121" s="107"/>
      <c r="D121" s="110">
        <v>3122</v>
      </c>
      <c r="E121" s="219">
        <v>6351</v>
      </c>
      <c r="F121" s="89" t="s">
        <v>229</v>
      </c>
      <c r="G121" s="129">
        <v>0</v>
      </c>
      <c r="H121" s="129"/>
      <c r="I121" s="129"/>
      <c r="J121" s="181"/>
      <c r="K121" s="181"/>
      <c r="L121" s="182"/>
      <c r="M121" s="182"/>
      <c r="N121" s="182"/>
      <c r="O121" s="182"/>
      <c r="P121" s="182"/>
      <c r="Q121" s="129">
        <v>0</v>
      </c>
      <c r="R121" s="223">
        <v>3000</v>
      </c>
      <c r="S121" s="182">
        <f t="shared" si="36"/>
        <v>3000</v>
      </c>
      <c r="T121" s="182">
        <v>0</v>
      </c>
      <c r="U121" s="182">
        <f t="shared" si="28"/>
        <v>3000</v>
      </c>
      <c r="V121" s="182">
        <v>0</v>
      </c>
      <c r="W121" s="182">
        <f t="shared" si="24"/>
        <v>3000</v>
      </c>
      <c r="X121" s="214">
        <v>2750</v>
      </c>
      <c r="Y121" s="182">
        <f t="shared" si="25"/>
        <v>5750</v>
      </c>
      <c r="Z121" s="182">
        <v>0</v>
      </c>
      <c r="AA121" s="182">
        <f t="shared" si="26"/>
        <v>5750</v>
      </c>
      <c r="AB121" s="38"/>
    </row>
    <row r="122" spans="1:28" ht="45" x14ac:dyDescent="0.2">
      <c r="A122" s="93" t="s">
        <v>72</v>
      </c>
      <c r="B122" s="215" t="s">
        <v>297</v>
      </c>
      <c r="C122" s="95" t="s">
        <v>164</v>
      </c>
      <c r="D122" s="96" t="s">
        <v>73</v>
      </c>
      <c r="E122" s="97" t="s">
        <v>73</v>
      </c>
      <c r="F122" s="193" t="s">
        <v>298</v>
      </c>
      <c r="G122" s="128">
        <v>0</v>
      </c>
      <c r="H122" s="128"/>
      <c r="I122" s="128"/>
      <c r="J122" s="186"/>
      <c r="K122" s="186"/>
      <c r="L122" s="187"/>
      <c r="M122" s="187"/>
      <c r="N122" s="187"/>
      <c r="O122" s="187"/>
      <c r="P122" s="187"/>
      <c r="Q122" s="128">
        <v>0</v>
      </c>
      <c r="R122" s="222">
        <f>+R123</f>
        <v>2800</v>
      </c>
      <c r="S122" s="187">
        <f t="shared" si="36"/>
        <v>2800</v>
      </c>
      <c r="T122" s="187">
        <v>0</v>
      </c>
      <c r="U122" s="187">
        <f t="shared" si="28"/>
        <v>2800</v>
      </c>
      <c r="V122" s="187">
        <v>0</v>
      </c>
      <c r="W122" s="187">
        <f t="shared" si="24"/>
        <v>2800</v>
      </c>
      <c r="X122" s="187">
        <v>0</v>
      </c>
      <c r="Y122" s="187">
        <f t="shared" si="25"/>
        <v>2800</v>
      </c>
      <c r="Z122" s="187">
        <v>0</v>
      </c>
      <c r="AA122" s="187">
        <f t="shared" si="26"/>
        <v>2800</v>
      </c>
      <c r="AB122" s="38"/>
    </row>
    <row r="123" spans="1:28" x14ac:dyDescent="0.2">
      <c r="A123" s="46"/>
      <c r="B123" s="216"/>
      <c r="C123" s="88"/>
      <c r="D123" s="110">
        <v>3123</v>
      </c>
      <c r="E123" s="219">
        <v>6351</v>
      </c>
      <c r="F123" s="89" t="s">
        <v>229</v>
      </c>
      <c r="G123" s="129">
        <v>0</v>
      </c>
      <c r="H123" s="129"/>
      <c r="I123" s="129"/>
      <c r="J123" s="181"/>
      <c r="K123" s="181"/>
      <c r="L123" s="182"/>
      <c r="M123" s="182"/>
      <c r="N123" s="182"/>
      <c r="O123" s="182"/>
      <c r="P123" s="182"/>
      <c r="Q123" s="129">
        <v>0</v>
      </c>
      <c r="R123" s="223">
        <v>2800</v>
      </c>
      <c r="S123" s="182">
        <f t="shared" si="36"/>
        <v>2800</v>
      </c>
      <c r="T123" s="182">
        <v>0</v>
      </c>
      <c r="U123" s="182">
        <f t="shared" si="28"/>
        <v>2800</v>
      </c>
      <c r="V123" s="182">
        <v>0</v>
      </c>
      <c r="W123" s="182">
        <f t="shared" si="24"/>
        <v>2800</v>
      </c>
      <c r="X123" s="182">
        <v>0</v>
      </c>
      <c r="Y123" s="182">
        <f t="shared" si="25"/>
        <v>2800</v>
      </c>
      <c r="Z123" s="182">
        <v>0</v>
      </c>
      <c r="AA123" s="182">
        <f t="shared" si="26"/>
        <v>2800</v>
      </c>
      <c r="AB123" s="38"/>
    </row>
    <row r="124" spans="1:28" ht="45" x14ac:dyDescent="0.2">
      <c r="A124" s="93" t="s">
        <v>72</v>
      </c>
      <c r="B124" s="215" t="s">
        <v>299</v>
      </c>
      <c r="C124" s="95" t="s">
        <v>231</v>
      </c>
      <c r="D124" s="96" t="s">
        <v>73</v>
      </c>
      <c r="E124" s="97" t="s">
        <v>73</v>
      </c>
      <c r="F124" s="193" t="s">
        <v>300</v>
      </c>
      <c r="G124" s="128">
        <v>0</v>
      </c>
      <c r="H124" s="128"/>
      <c r="I124" s="128"/>
      <c r="J124" s="186"/>
      <c r="K124" s="186"/>
      <c r="L124" s="187"/>
      <c r="M124" s="187"/>
      <c r="N124" s="187"/>
      <c r="O124" s="187"/>
      <c r="P124" s="187"/>
      <c r="Q124" s="128">
        <v>0</v>
      </c>
      <c r="R124" s="222">
        <f>+R125</f>
        <v>2348.752</v>
      </c>
      <c r="S124" s="187">
        <f t="shared" si="36"/>
        <v>2348.752</v>
      </c>
      <c r="T124" s="187">
        <v>0</v>
      </c>
      <c r="U124" s="187">
        <f t="shared" si="28"/>
        <v>2348.752</v>
      </c>
      <c r="V124" s="187">
        <v>0</v>
      </c>
      <c r="W124" s="187">
        <f t="shared" si="24"/>
        <v>2348.752</v>
      </c>
      <c r="X124" s="187">
        <v>0</v>
      </c>
      <c r="Y124" s="187">
        <f t="shared" si="25"/>
        <v>2348.752</v>
      </c>
      <c r="Z124" s="187">
        <v>0</v>
      </c>
      <c r="AA124" s="187">
        <f t="shared" si="26"/>
        <v>2348.752</v>
      </c>
      <c r="AB124" s="224"/>
    </row>
    <row r="125" spans="1:28" ht="22.5" x14ac:dyDescent="0.2">
      <c r="A125" s="46"/>
      <c r="B125" s="216"/>
      <c r="C125" s="88"/>
      <c r="D125" s="110">
        <v>3122</v>
      </c>
      <c r="E125" s="219">
        <v>5331</v>
      </c>
      <c r="F125" s="213" t="s">
        <v>159</v>
      </c>
      <c r="G125" s="129">
        <v>0</v>
      </c>
      <c r="H125" s="129"/>
      <c r="I125" s="129"/>
      <c r="J125" s="181"/>
      <c r="K125" s="181"/>
      <c r="L125" s="182"/>
      <c r="M125" s="182"/>
      <c r="N125" s="182"/>
      <c r="O125" s="182"/>
      <c r="P125" s="182"/>
      <c r="Q125" s="129">
        <v>0</v>
      </c>
      <c r="R125" s="223">
        <v>2348.752</v>
      </c>
      <c r="S125" s="182">
        <f t="shared" si="36"/>
        <v>2348.752</v>
      </c>
      <c r="T125" s="182">
        <v>0</v>
      </c>
      <c r="U125" s="182">
        <f t="shared" si="28"/>
        <v>2348.752</v>
      </c>
      <c r="V125" s="182">
        <v>0</v>
      </c>
      <c r="W125" s="182">
        <f t="shared" si="24"/>
        <v>2348.752</v>
      </c>
      <c r="X125" s="182">
        <v>0</v>
      </c>
      <c r="Y125" s="182">
        <f t="shared" si="25"/>
        <v>2348.752</v>
      </c>
      <c r="Z125" s="182">
        <v>0</v>
      </c>
      <c r="AA125" s="182">
        <f t="shared" si="26"/>
        <v>2348.752</v>
      </c>
      <c r="AB125" s="38"/>
    </row>
    <row r="126" spans="1:28" ht="22.5" x14ac:dyDescent="0.2">
      <c r="A126" s="202" t="s">
        <v>74</v>
      </c>
      <c r="B126" s="203" t="s">
        <v>301</v>
      </c>
      <c r="C126" s="204">
        <v>1422</v>
      </c>
      <c r="D126" s="204" t="s">
        <v>73</v>
      </c>
      <c r="E126" s="205" t="s">
        <v>73</v>
      </c>
      <c r="F126" s="193" t="s">
        <v>302</v>
      </c>
      <c r="G126" s="128">
        <v>0</v>
      </c>
      <c r="H126" s="128"/>
      <c r="I126" s="128"/>
      <c r="J126" s="186"/>
      <c r="K126" s="186"/>
      <c r="L126" s="187"/>
      <c r="M126" s="128">
        <v>0</v>
      </c>
      <c r="N126" s="128">
        <v>0</v>
      </c>
      <c r="O126" s="128">
        <v>0</v>
      </c>
      <c r="P126" s="207">
        <f>+P127</f>
        <v>4.2</v>
      </c>
      <c r="Q126" s="187">
        <f t="shared" si="35"/>
        <v>4.2</v>
      </c>
      <c r="R126" s="207">
        <v>0</v>
      </c>
      <c r="S126" s="187">
        <f t="shared" si="36"/>
        <v>4.2</v>
      </c>
      <c r="T126" s="187">
        <v>0</v>
      </c>
      <c r="U126" s="187">
        <f t="shared" si="28"/>
        <v>4.2</v>
      </c>
      <c r="V126" s="187">
        <v>0</v>
      </c>
      <c r="W126" s="187">
        <f t="shared" si="24"/>
        <v>4.2</v>
      </c>
      <c r="X126" s="187">
        <v>0</v>
      </c>
      <c r="Y126" s="187">
        <f t="shared" si="25"/>
        <v>4.2</v>
      </c>
      <c r="Z126" s="187">
        <v>0</v>
      </c>
      <c r="AA126" s="187">
        <f t="shared" si="26"/>
        <v>4.2</v>
      </c>
      <c r="AB126" s="38"/>
    </row>
    <row r="127" spans="1:28" ht="22.5" x14ac:dyDescent="0.2">
      <c r="A127" s="208"/>
      <c r="B127" s="218"/>
      <c r="C127" s="211"/>
      <c r="D127" s="211">
        <v>3122</v>
      </c>
      <c r="E127" s="212">
        <v>5331</v>
      </c>
      <c r="F127" s="213" t="s">
        <v>159</v>
      </c>
      <c r="G127" s="129">
        <v>0</v>
      </c>
      <c r="H127" s="129"/>
      <c r="I127" s="129"/>
      <c r="J127" s="181"/>
      <c r="K127" s="181"/>
      <c r="L127" s="182"/>
      <c r="M127" s="129">
        <v>0</v>
      </c>
      <c r="N127" s="129">
        <v>0</v>
      </c>
      <c r="O127" s="129">
        <v>0</v>
      </c>
      <c r="P127" s="214">
        <v>4.2</v>
      </c>
      <c r="Q127" s="182">
        <f t="shared" si="35"/>
        <v>4.2</v>
      </c>
      <c r="R127" s="214">
        <v>0</v>
      </c>
      <c r="S127" s="182">
        <f t="shared" si="36"/>
        <v>4.2</v>
      </c>
      <c r="T127" s="182">
        <v>0</v>
      </c>
      <c r="U127" s="182">
        <f t="shared" si="28"/>
        <v>4.2</v>
      </c>
      <c r="V127" s="182">
        <v>0</v>
      </c>
      <c r="W127" s="182">
        <f t="shared" si="24"/>
        <v>4.2</v>
      </c>
      <c r="X127" s="182">
        <v>0</v>
      </c>
      <c r="Y127" s="182">
        <f t="shared" si="25"/>
        <v>4.2</v>
      </c>
      <c r="Z127" s="182">
        <v>0</v>
      </c>
      <c r="AA127" s="182">
        <f t="shared" si="26"/>
        <v>4.2</v>
      </c>
      <c r="AB127" s="38"/>
    </row>
    <row r="128" spans="1:28" ht="33.75" x14ac:dyDescent="0.2">
      <c r="A128" s="202" t="s">
        <v>74</v>
      </c>
      <c r="B128" s="203" t="s">
        <v>303</v>
      </c>
      <c r="C128" s="204">
        <v>1411</v>
      </c>
      <c r="D128" s="204" t="s">
        <v>73</v>
      </c>
      <c r="E128" s="205" t="s">
        <v>73</v>
      </c>
      <c r="F128" s="193" t="s">
        <v>304</v>
      </c>
      <c r="G128" s="128">
        <v>0</v>
      </c>
      <c r="H128" s="128"/>
      <c r="I128" s="128"/>
      <c r="J128" s="186"/>
      <c r="K128" s="186"/>
      <c r="L128" s="187"/>
      <c r="M128" s="128">
        <v>0</v>
      </c>
      <c r="N128" s="128">
        <v>0</v>
      </c>
      <c r="O128" s="128">
        <v>0</v>
      </c>
      <c r="P128" s="207">
        <f t="shared" ref="P128" si="41">+P129</f>
        <v>3.72</v>
      </c>
      <c r="Q128" s="187">
        <f t="shared" si="35"/>
        <v>3.72</v>
      </c>
      <c r="R128" s="207">
        <v>0</v>
      </c>
      <c r="S128" s="187">
        <f t="shared" si="36"/>
        <v>3.72</v>
      </c>
      <c r="T128" s="187">
        <v>0</v>
      </c>
      <c r="U128" s="187">
        <f t="shared" si="28"/>
        <v>3.72</v>
      </c>
      <c r="V128" s="187">
        <v>0</v>
      </c>
      <c r="W128" s="187">
        <f t="shared" si="24"/>
        <v>3.72</v>
      </c>
      <c r="X128" s="187">
        <v>0</v>
      </c>
      <c r="Y128" s="187">
        <f t="shared" si="25"/>
        <v>3.72</v>
      </c>
      <c r="Z128" s="187">
        <v>0</v>
      </c>
      <c r="AA128" s="187">
        <f t="shared" si="26"/>
        <v>3.72</v>
      </c>
      <c r="AB128" s="38"/>
    </row>
    <row r="129" spans="1:28" ht="22.5" x14ac:dyDescent="0.2">
      <c r="A129" s="208"/>
      <c r="B129" s="218"/>
      <c r="C129" s="211"/>
      <c r="D129" s="211">
        <v>3121</v>
      </c>
      <c r="E129" s="212">
        <v>5331</v>
      </c>
      <c r="F129" s="213" t="s">
        <v>159</v>
      </c>
      <c r="G129" s="129">
        <v>0</v>
      </c>
      <c r="H129" s="129"/>
      <c r="I129" s="129"/>
      <c r="J129" s="181"/>
      <c r="K129" s="181"/>
      <c r="L129" s="182"/>
      <c r="M129" s="129">
        <v>0</v>
      </c>
      <c r="N129" s="129">
        <v>0</v>
      </c>
      <c r="O129" s="129">
        <v>0</v>
      </c>
      <c r="P129" s="214">
        <v>3.72</v>
      </c>
      <c r="Q129" s="182">
        <f t="shared" si="35"/>
        <v>3.72</v>
      </c>
      <c r="R129" s="214">
        <v>0</v>
      </c>
      <c r="S129" s="182">
        <f t="shared" si="36"/>
        <v>3.72</v>
      </c>
      <c r="T129" s="182">
        <v>0</v>
      </c>
      <c r="U129" s="182">
        <f t="shared" si="28"/>
        <v>3.72</v>
      </c>
      <c r="V129" s="182">
        <v>0</v>
      </c>
      <c r="W129" s="182">
        <f t="shared" si="24"/>
        <v>3.72</v>
      </c>
      <c r="X129" s="182">
        <v>0</v>
      </c>
      <c r="Y129" s="182">
        <f t="shared" si="25"/>
        <v>3.72</v>
      </c>
      <c r="Z129" s="182">
        <v>0</v>
      </c>
      <c r="AA129" s="182">
        <f t="shared" si="26"/>
        <v>3.72</v>
      </c>
      <c r="AB129" s="38"/>
    </row>
    <row r="130" spans="1:28" ht="22.5" x14ac:dyDescent="0.2">
      <c r="A130" s="202" t="s">
        <v>74</v>
      </c>
      <c r="B130" s="203" t="s">
        <v>305</v>
      </c>
      <c r="C130" s="204">
        <v>1425</v>
      </c>
      <c r="D130" s="204" t="s">
        <v>73</v>
      </c>
      <c r="E130" s="205" t="s">
        <v>73</v>
      </c>
      <c r="F130" s="193" t="s">
        <v>306</v>
      </c>
      <c r="G130" s="128">
        <v>0</v>
      </c>
      <c r="H130" s="128"/>
      <c r="I130" s="128"/>
      <c r="J130" s="186"/>
      <c r="K130" s="186"/>
      <c r="L130" s="187"/>
      <c r="M130" s="128">
        <v>0</v>
      </c>
      <c r="N130" s="128">
        <v>0</v>
      </c>
      <c r="O130" s="128">
        <v>0</v>
      </c>
      <c r="P130" s="207">
        <f t="shared" ref="P130" si="42">+P131</f>
        <v>18.899999999999999</v>
      </c>
      <c r="Q130" s="187">
        <f t="shared" si="35"/>
        <v>18.899999999999999</v>
      </c>
      <c r="R130" s="207">
        <v>0</v>
      </c>
      <c r="S130" s="187">
        <f t="shared" si="36"/>
        <v>18.899999999999999</v>
      </c>
      <c r="T130" s="187">
        <v>0</v>
      </c>
      <c r="U130" s="187">
        <f t="shared" si="28"/>
        <v>18.899999999999999</v>
      </c>
      <c r="V130" s="187">
        <v>0</v>
      </c>
      <c r="W130" s="187">
        <f t="shared" si="24"/>
        <v>18.899999999999999</v>
      </c>
      <c r="X130" s="187">
        <v>0</v>
      </c>
      <c r="Y130" s="187">
        <f t="shared" si="25"/>
        <v>18.899999999999999</v>
      </c>
      <c r="Z130" s="187">
        <v>0</v>
      </c>
      <c r="AA130" s="187">
        <f t="shared" si="26"/>
        <v>18.899999999999999</v>
      </c>
      <c r="AB130" s="38"/>
    </row>
    <row r="131" spans="1:28" ht="22.5" x14ac:dyDescent="0.2">
      <c r="A131" s="208"/>
      <c r="B131" s="218"/>
      <c r="C131" s="211"/>
      <c r="D131" s="211">
        <v>3122</v>
      </c>
      <c r="E131" s="212">
        <v>5331</v>
      </c>
      <c r="F131" s="213" t="s">
        <v>159</v>
      </c>
      <c r="G131" s="129">
        <v>0</v>
      </c>
      <c r="H131" s="129"/>
      <c r="I131" s="129"/>
      <c r="J131" s="181"/>
      <c r="K131" s="181"/>
      <c r="L131" s="182"/>
      <c r="M131" s="129">
        <v>0</v>
      </c>
      <c r="N131" s="129">
        <v>0</v>
      </c>
      <c r="O131" s="129">
        <v>0</v>
      </c>
      <c r="P131" s="214">
        <v>18.899999999999999</v>
      </c>
      <c r="Q131" s="182">
        <f t="shared" si="35"/>
        <v>18.899999999999999</v>
      </c>
      <c r="R131" s="214">
        <v>0</v>
      </c>
      <c r="S131" s="182">
        <f t="shared" si="36"/>
        <v>18.899999999999999</v>
      </c>
      <c r="T131" s="182">
        <v>0</v>
      </c>
      <c r="U131" s="182">
        <f t="shared" si="28"/>
        <v>18.899999999999999</v>
      </c>
      <c r="V131" s="182">
        <v>0</v>
      </c>
      <c r="W131" s="182">
        <f t="shared" si="24"/>
        <v>18.899999999999999</v>
      </c>
      <c r="X131" s="182">
        <v>0</v>
      </c>
      <c r="Y131" s="182">
        <f t="shared" si="25"/>
        <v>18.899999999999999</v>
      </c>
      <c r="Z131" s="182">
        <v>0</v>
      </c>
      <c r="AA131" s="182">
        <f t="shared" si="26"/>
        <v>18.899999999999999</v>
      </c>
      <c r="AB131" s="38"/>
    </row>
    <row r="132" spans="1:28" ht="22.5" x14ac:dyDescent="0.2">
      <c r="A132" s="202" t="s">
        <v>74</v>
      </c>
      <c r="B132" s="203" t="s">
        <v>307</v>
      </c>
      <c r="C132" s="204">
        <v>1429</v>
      </c>
      <c r="D132" s="204" t="s">
        <v>73</v>
      </c>
      <c r="E132" s="205" t="s">
        <v>73</v>
      </c>
      <c r="F132" s="193" t="s">
        <v>308</v>
      </c>
      <c r="G132" s="128">
        <v>0</v>
      </c>
      <c r="H132" s="128"/>
      <c r="I132" s="128"/>
      <c r="J132" s="186"/>
      <c r="K132" s="186"/>
      <c r="L132" s="187"/>
      <c r="M132" s="128">
        <v>0</v>
      </c>
      <c r="N132" s="128">
        <v>0</v>
      </c>
      <c r="O132" s="128">
        <v>0</v>
      </c>
      <c r="P132" s="207">
        <f t="shared" ref="P132" si="43">+P133</f>
        <v>4.2</v>
      </c>
      <c r="Q132" s="187">
        <f t="shared" si="35"/>
        <v>4.2</v>
      </c>
      <c r="R132" s="207">
        <v>0</v>
      </c>
      <c r="S132" s="187">
        <f t="shared" si="36"/>
        <v>4.2</v>
      </c>
      <c r="T132" s="187">
        <v>0</v>
      </c>
      <c r="U132" s="187">
        <f t="shared" si="28"/>
        <v>4.2</v>
      </c>
      <c r="V132" s="187">
        <v>0</v>
      </c>
      <c r="W132" s="187">
        <f t="shared" si="24"/>
        <v>4.2</v>
      </c>
      <c r="X132" s="182">
        <v>0</v>
      </c>
      <c r="Y132" s="182">
        <f t="shared" si="25"/>
        <v>4.2</v>
      </c>
      <c r="Z132" s="187">
        <v>0</v>
      </c>
      <c r="AA132" s="187">
        <f t="shared" si="26"/>
        <v>4.2</v>
      </c>
      <c r="AB132" s="38"/>
    </row>
    <row r="133" spans="1:28" ht="22.5" x14ac:dyDescent="0.2">
      <c r="A133" s="208"/>
      <c r="B133" s="218"/>
      <c r="C133" s="211"/>
      <c r="D133" s="211">
        <v>3122</v>
      </c>
      <c r="E133" s="212">
        <v>5331</v>
      </c>
      <c r="F133" s="213" t="s">
        <v>159</v>
      </c>
      <c r="G133" s="129">
        <v>0</v>
      </c>
      <c r="H133" s="129"/>
      <c r="I133" s="129"/>
      <c r="J133" s="181"/>
      <c r="K133" s="181"/>
      <c r="L133" s="182"/>
      <c r="M133" s="129">
        <v>0</v>
      </c>
      <c r="N133" s="129">
        <v>0</v>
      </c>
      <c r="O133" s="129">
        <v>0</v>
      </c>
      <c r="P133" s="214">
        <v>4.2</v>
      </c>
      <c r="Q133" s="182">
        <f t="shared" si="35"/>
        <v>4.2</v>
      </c>
      <c r="R133" s="214">
        <v>0</v>
      </c>
      <c r="S133" s="182">
        <f t="shared" si="36"/>
        <v>4.2</v>
      </c>
      <c r="T133" s="182">
        <v>0</v>
      </c>
      <c r="U133" s="182">
        <f t="shared" si="28"/>
        <v>4.2</v>
      </c>
      <c r="V133" s="182">
        <v>0</v>
      </c>
      <c r="W133" s="182">
        <f t="shared" si="24"/>
        <v>4.2</v>
      </c>
      <c r="X133" s="182">
        <v>0</v>
      </c>
      <c r="Y133" s="182">
        <f t="shared" si="25"/>
        <v>4.2</v>
      </c>
      <c r="Z133" s="182">
        <v>0</v>
      </c>
      <c r="AA133" s="182">
        <f t="shared" si="26"/>
        <v>4.2</v>
      </c>
      <c r="AB133" s="38"/>
    </row>
    <row r="134" spans="1:28" ht="22.5" x14ac:dyDescent="0.2">
      <c r="A134" s="202" t="s">
        <v>74</v>
      </c>
      <c r="B134" s="203" t="s">
        <v>309</v>
      </c>
      <c r="C134" s="204">
        <v>1442</v>
      </c>
      <c r="D134" s="204" t="s">
        <v>73</v>
      </c>
      <c r="E134" s="205" t="s">
        <v>73</v>
      </c>
      <c r="F134" s="193" t="s">
        <v>310</v>
      </c>
      <c r="G134" s="128">
        <v>0</v>
      </c>
      <c r="H134" s="128"/>
      <c r="I134" s="128"/>
      <c r="J134" s="186"/>
      <c r="K134" s="186"/>
      <c r="L134" s="187"/>
      <c r="M134" s="128">
        <v>0</v>
      </c>
      <c r="N134" s="128">
        <v>0</v>
      </c>
      <c r="O134" s="128">
        <v>0</v>
      </c>
      <c r="P134" s="207">
        <f t="shared" ref="P134" si="44">+P135</f>
        <v>2.8</v>
      </c>
      <c r="Q134" s="187">
        <f t="shared" si="35"/>
        <v>2.8</v>
      </c>
      <c r="R134" s="207">
        <v>0</v>
      </c>
      <c r="S134" s="187">
        <f t="shared" si="36"/>
        <v>2.8</v>
      </c>
      <c r="T134" s="187">
        <v>0</v>
      </c>
      <c r="U134" s="187">
        <f t="shared" si="28"/>
        <v>2.8</v>
      </c>
      <c r="V134" s="187">
        <v>0</v>
      </c>
      <c r="W134" s="187">
        <f t="shared" si="24"/>
        <v>2.8</v>
      </c>
      <c r="X134" s="187">
        <v>0</v>
      </c>
      <c r="Y134" s="187">
        <f t="shared" si="25"/>
        <v>2.8</v>
      </c>
      <c r="Z134" s="187">
        <v>0</v>
      </c>
      <c r="AA134" s="187">
        <f t="shared" si="26"/>
        <v>2.8</v>
      </c>
      <c r="AB134" s="38"/>
    </row>
    <row r="135" spans="1:28" ht="22.5" x14ac:dyDescent="0.2">
      <c r="A135" s="208"/>
      <c r="B135" s="218"/>
      <c r="C135" s="211"/>
      <c r="D135" s="211">
        <v>3123</v>
      </c>
      <c r="E135" s="212">
        <v>5331</v>
      </c>
      <c r="F135" s="213" t="s">
        <v>159</v>
      </c>
      <c r="G135" s="129">
        <v>0</v>
      </c>
      <c r="H135" s="129"/>
      <c r="I135" s="129"/>
      <c r="J135" s="181"/>
      <c r="K135" s="181"/>
      <c r="L135" s="182"/>
      <c r="M135" s="129">
        <v>0</v>
      </c>
      <c r="N135" s="129">
        <v>0</v>
      </c>
      <c r="O135" s="129">
        <v>0</v>
      </c>
      <c r="P135" s="214">
        <v>2.8</v>
      </c>
      <c r="Q135" s="182">
        <f t="shared" si="35"/>
        <v>2.8</v>
      </c>
      <c r="R135" s="214">
        <v>0</v>
      </c>
      <c r="S135" s="182">
        <f t="shared" si="36"/>
        <v>2.8</v>
      </c>
      <c r="T135" s="182">
        <v>0</v>
      </c>
      <c r="U135" s="182">
        <f t="shared" si="28"/>
        <v>2.8</v>
      </c>
      <c r="V135" s="182">
        <v>0</v>
      </c>
      <c r="W135" s="182">
        <f t="shared" si="24"/>
        <v>2.8</v>
      </c>
      <c r="X135" s="182">
        <v>0</v>
      </c>
      <c r="Y135" s="182">
        <f t="shared" si="25"/>
        <v>2.8</v>
      </c>
      <c r="Z135" s="182">
        <v>0</v>
      </c>
      <c r="AA135" s="182">
        <f t="shared" si="26"/>
        <v>2.8</v>
      </c>
      <c r="AB135" s="38"/>
    </row>
    <row r="136" spans="1:28" ht="22.5" x14ac:dyDescent="0.2">
      <c r="A136" s="202" t="s">
        <v>74</v>
      </c>
      <c r="B136" s="203" t="s">
        <v>311</v>
      </c>
      <c r="C136" s="204">
        <v>1427</v>
      </c>
      <c r="D136" s="204" t="s">
        <v>73</v>
      </c>
      <c r="E136" s="205" t="s">
        <v>73</v>
      </c>
      <c r="F136" s="193" t="s">
        <v>312</v>
      </c>
      <c r="G136" s="128">
        <v>0</v>
      </c>
      <c r="H136" s="128"/>
      <c r="I136" s="128"/>
      <c r="J136" s="186"/>
      <c r="K136" s="186"/>
      <c r="L136" s="187"/>
      <c r="M136" s="128">
        <v>0</v>
      </c>
      <c r="N136" s="128">
        <v>0</v>
      </c>
      <c r="O136" s="128">
        <v>0</v>
      </c>
      <c r="P136" s="207">
        <f t="shared" ref="P136" si="45">+P137</f>
        <v>20</v>
      </c>
      <c r="Q136" s="187">
        <f t="shared" si="35"/>
        <v>20</v>
      </c>
      <c r="R136" s="207">
        <v>0</v>
      </c>
      <c r="S136" s="187">
        <f t="shared" si="36"/>
        <v>20</v>
      </c>
      <c r="T136" s="187">
        <v>0</v>
      </c>
      <c r="U136" s="187">
        <f t="shared" si="28"/>
        <v>20</v>
      </c>
      <c r="V136" s="187">
        <v>0</v>
      </c>
      <c r="W136" s="187">
        <f t="shared" si="24"/>
        <v>20</v>
      </c>
      <c r="X136" s="187">
        <v>0</v>
      </c>
      <c r="Y136" s="187">
        <f t="shared" si="25"/>
        <v>20</v>
      </c>
      <c r="Z136" s="187">
        <v>0</v>
      </c>
      <c r="AA136" s="187">
        <f t="shared" si="26"/>
        <v>20</v>
      </c>
      <c r="AB136" s="38"/>
    </row>
    <row r="137" spans="1:28" ht="22.5" x14ac:dyDescent="0.2">
      <c r="A137" s="208"/>
      <c r="B137" s="218"/>
      <c r="C137" s="211"/>
      <c r="D137" s="211">
        <v>3122</v>
      </c>
      <c r="E137" s="212">
        <v>5331</v>
      </c>
      <c r="F137" s="213" t="s">
        <v>159</v>
      </c>
      <c r="G137" s="129">
        <v>0</v>
      </c>
      <c r="H137" s="129"/>
      <c r="I137" s="129"/>
      <c r="J137" s="181"/>
      <c r="K137" s="181"/>
      <c r="L137" s="182"/>
      <c r="M137" s="129">
        <v>0</v>
      </c>
      <c r="N137" s="129">
        <v>0</v>
      </c>
      <c r="O137" s="129">
        <v>0</v>
      </c>
      <c r="P137" s="214">
        <v>20</v>
      </c>
      <c r="Q137" s="182">
        <f t="shared" si="35"/>
        <v>20</v>
      </c>
      <c r="R137" s="214">
        <v>0</v>
      </c>
      <c r="S137" s="182">
        <f t="shared" si="36"/>
        <v>20</v>
      </c>
      <c r="T137" s="182">
        <v>0</v>
      </c>
      <c r="U137" s="182">
        <f t="shared" si="28"/>
        <v>20</v>
      </c>
      <c r="V137" s="182">
        <v>0</v>
      </c>
      <c r="W137" s="182">
        <f t="shared" si="24"/>
        <v>20</v>
      </c>
      <c r="X137" s="182">
        <v>0</v>
      </c>
      <c r="Y137" s="182">
        <f t="shared" si="25"/>
        <v>20</v>
      </c>
      <c r="Z137" s="182">
        <v>0</v>
      </c>
      <c r="AA137" s="182">
        <f t="shared" si="26"/>
        <v>20</v>
      </c>
      <c r="AB137" s="38"/>
    </row>
    <row r="138" spans="1:28" ht="22.5" x14ac:dyDescent="0.2">
      <c r="A138" s="202" t="s">
        <v>74</v>
      </c>
      <c r="B138" s="203" t="s">
        <v>313</v>
      </c>
      <c r="C138" s="204">
        <v>1410</v>
      </c>
      <c r="D138" s="204" t="s">
        <v>73</v>
      </c>
      <c r="E138" s="205" t="s">
        <v>73</v>
      </c>
      <c r="F138" s="193" t="s">
        <v>314</v>
      </c>
      <c r="G138" s="128">
        <v>0</v>
      </c>
      <c r="H138" s="128"/>
      <c r="I138" s="128"/>
      <c r="J138" s="186"/>
      <c r="K138" s="186"/>
      <c r="L138" s="187"/>
      <c r="M138" s="128">
        <v>0</v>
      </c>
      <c r="N138" s="128">
        <v>0</v>
      </c>
      <c r="O138" s="128">
        <v>0</v>
      </c>
      <c r="P138" s="207">
        <f t="shared" ref="P138" si="46">+P139</f>
        <v>90</v>
      </c>
      <c r="Q138" s="187">
        <f t="shared" si="35"/>
        <v>90</v>
      </c>
      <c r="R138" s="207">
        <v>0</v>
      </c>
      <c r="S138" s="187">
        <f t="shared" si="36"/>
        <v>90</v>
      </c>
      <c r="T138" s="187">
        <v>0</v>
      </c>
      <c r="U138" s="187">
        <f t="shared" si="28"/>
        <v>90</v>
      </c>
      <c r="V138" s="187">
        <v>0</v>
      </c>
      <c r="W138" s="187">
        <f t="shared" ref="W138:W143" si="47">+U138+V138</f>
        <v>90</v>
      </c>
      <c r="X138" s="187">
        <v>0</v>
      </c>
      <c r="Y138" s="187">
        <f t="shared" ref="Y138:Y163" si="48">+W138+X138</f>
        <v>90</v>
      </c>
      <c r="Z138" s="187">
        <v>0</v>
      </c>
      <c r="AA138" s="187">
        <f t="shared" ref="AA138:AA163" si="49">+Y138+Z138</f>
        <v>90</v>
      </c>
      <c r="AB138" s="38"/>
    </row>
    <row r="139" spans="1:28" ht="22.5" x14ac:dyDescent="0.2">
      <c r="A139" s="208"/>
      <c r="B139" s="218"/>
      <c r="C139" s="211"/>
      <c r="D139" s="211">
        <v>3121</v>
      </c>
      <c r="E139" s="212">
        <v>5331</v>
      </c>
      <c r="F139" s="213" t="s">
        <v>159</v>
      </c>
      <c r="G139" s="129">
        <v>0</v>
      </c>
      <c r="H139" s="129"/>
      <c r="I139" s="129"/>
      <c r="J139" s="181"/>
      <c r="K139" s="181"/>
      <c r="L139" s="182"/>
      <c r="M139" s="129">
        <v>0</v>
      </c>
      <c r="N139" s="129">
        <v>0</v>
      </c>
      <c r="O139" s="129">
        <v>0</v>
      </c>
      <c r="P139" s="214">
        <v>90</v>
      </c>
      <c r="Q139" s="182">
        <f t="shared" si="35"/>
        <v>90</v>
      </c>
      <c r="R139" s="214">
        <v>0</v>
      </c>
      <c r="S139" s="182">
        <f t="shared" si="36"/>
        <v>90</v>
      </c>
      <c r="T139" s="182">
        <v>0</v>
      </c>
      <c r="U139" s="182">
        <f t="shared" si="28"/>
        <v>90</v>
      </c>
      <c r="V139" s="182">
        <v>0</v>
      </c>
      <c r="W139" s="182">
        <f t="shared" si="47"/>
        <v>90</v>
      </c>
      <c r="X139" s="182">
        <v>0</v>
      </c>
      <c r="Y139" s="182">
        <f t="shared" si="48"/>
        <v>90</v>
      </c>
      <c r="Z139" s="182">
        <v>0</v>
      </c>
      <c r="AA139" s="182">
        <f t="shared" si="49"/>
        <v>90</v>
      </c>
      <c r="AB139" s="38"/>
    </row>
    <row r="140" spans="1:28" ht="33.75" x14ac:dyDescent="0.2">
      <c r="A140" s="93" t="s">
        <v>74</v>
      </c>
      <c r="B140" s="94" t="s">
        <v>315</v>
      </c>
      <c r="C140" s="95" t="s">
        <v>316</v>
      </c>
      <c r="D140" s="96" t="s">
        <v>73</v>
      </c>
      <c r="E140" s="97" t="s">
        <v>73</v>
      </c>
      <c r="F140" s="108" t="s">
        <v>317</v>
      </c>
      <c r="G140" s="128">
        <v>0</v>
      </c>
      <c r="H140" s="225"/>
      <c r="I140" s="225"/>
      <c r="J140" s="225"/>
      <c r="K140" s="225"/>
      <c r="L140" s="225"/>
      <c r="M140" s="225"/>
      <c r="N140" s="225"/>
      <c r="O140" s="225"/>
      <c r="P140" s="225"/>
      <c r="Q140" s="128">
        <v>0</v>
      </c>
      <c r="R140" s="128">
        <f>R141</f>
        <v>2000</v>
      </c>
      <c r="S140" s="128">
        <f t="shared" ref="S140:S141" si="50">Q140+R140</f>
        <v>2000</v>
      </c>
      <c r="T140" s="187">
        <v>0</v>
      </c>
      <c r="U140" s="187">
        <f t="shared" ref="U140:U143" si="51">+S140+T140</f>
        <v>2000</v>
      </c>
      <c r="V140" s="187">
        <v>0</v>
      </c>
      <c r="W140" s="187">
        <f t="shared" si="47"/>
        <v>2000</v>
      </c>
      <c r="X140" s="187">
        <v>0</v>
      </c>
      <c r="Y140" s="187">
        <f t="shared" si="48"/>
        <v>2000</v>
      </c>
      <c r="Z140" s="187">
        <v>0</v>
      </c>
      <c r="AA140" s="187">
        <f t="shared" si="49"/>
        <v>2000</v>
      </c>
      <c r="AB140" s="38"/>
    </row>
    <row r="141" spans="1:28" x14ac:dyDescent="0.2">
      <c r="A141" s="46"/>
      <c r="B141" s="87" t="s">
        <v>318</v>
      </c>
      <c r="C141" s="88"/>
      <c r="D141" s="47">
        <v>3122</v>
      </c>
      <c r="E141" s="212">
        <v>5331</v>
      </c>
      <c r="F141" s="226" t="s">
        <v>319</v>
      </c>
      <c r="G141" s="129">
        <v>0</v>
      </c>
      <c r="H141" s="225"/>
      <c r="I141" s="225"/>
      <c r="J141" s="225"/>
      <c r="K141" s="225"/>
      <c r="L141" s="225"/>
      <c r="M141" s="225"/>
      <c r="N141" s="225"/>
      <c r="O141" s="225"/>
      <c r="P141" s="225"/>
      <c r="Q141" s="129">
        <v>0</v>
      </c>
      <c r="R141" s="129">
        <v>2000</v>
      </c>
      <c r="S141" s="129">
        <f t="shared" si="50"/>
        <v>2000</v>
      </c>
      <c r="T141" s="214">
        <v>0</v>
      </c>
      <c r="U141" s="182">
        <f t="shared" si="51"/>
        <v>2000</v>
      </c>
      <c r="V141" s="182">
        <v>0</v>
      </c>
      <c r="W141" s="182">
        <f t="shared" si="47"/>
        <v>2000</v>
      </c>
      <c r="X141" s="182">
        <v>0</v>
      </c>
      <c r="Y141" s="182">
        <f t="shared" si="48"/>
        <v>2000</v>
      </c>
      <c r="Z141" s="182">
        <v>0</v>
      </c>
      <c r="AA141" s="182">
        <f t="shared" si="49"/>
        <v>2000</v>
      </c>
      <c r="AB141" s="38"/>
    </row>
    <row r="142" spans="1:28" ht="33.75" x14ac:dyDescent="0.2">
      <c r="A142" s="93" t="s">
        <v>74</v>
      </c>
      <c r="B142" s="94" t="s">
        <v>320</v>
      </c>
      <c r="C142" s="95" t="s">
        <v>185</v>
      </c>
      <c r="D142" s="96" t="s">
        <v>73</v>
      </c>
      <c r="E142" s="97" t="s">
        <v>73</v>
      </c>
      <c r="F142" s="206" t="s">
        <v>321</v>
      </c>
      <c r="G142" s="128">
        <v>0</v>
      </c>
      <c r="H142" s="225"/>
      <c r="I142" s="225"/>
      <c r="J142" s="225"/>
      <c r="K142" s="225"/>
      <c r="L142" s="225"/>
      <c r="M142" s="225"/>
      <c r="N142" s="225"/>
      <c r="O142" s="225"/>
      <c r="P142" s="225"/>
      <c r="Q142" s="128">
        <v>0</v>
      </c>
      <c r="R142" s="128">
        <v>0</v>
      </c>
      <c r="S142" s="128">
        <v>0</v>
      </c>
      <c r="T142" s="207">
        <f>+T143</f>
        <v>671.7</v>
      </c>
      <c r="U142" s="187">
        <f t="shared" si="51"/>
        <v>671.7</v>
      </c>
      <c r="V142" s="187">
        <v>0</v>
      </c>
      <c r="W142" s="187">
        <f t="shared" si="47"/>
        <v>671.7</v>
      </c>
      <c r="X142" s="187">
        <v>0</v>
      </c>
      <c r="Y142" s="187">
        <f t="shared" si="48"/>
        <v>671.7</v>
      </c>
      <c r="Z142" s="187">
        <v>0</v>
      </c>
      <c r="AA142" s="187">
        <f t="shared" si="49"/>
        <v>671.7</v>
      </c>
      <c r="AB142" s="38"/>
    </row>
    <row r="143" spans="1:28" ht="22.5" x14ac:dyDescent="0.2">
      <c r="A143" s="46"/>
      <c r="B143" s="87" t="s">
        <v>318</v>
      </c>
      <c r="C143" s="88"/>
      <c r="D143" s="47">
        <v>3123</v>
      </c>
      <c r="E143" s="212">
        <v>5331</v>
      </c>
      <c r="F143" s="213" t="s">
        <v>159</v>
      </c>
      <c r="G143" s="129">
        <v>0</v>
      </c>
      <c r="H143" s="225"/>
      <c r="I143" s="225"/>
      <c r="J143" s="225"/>
      <c r="K143" s="225"/>
      <c r="L143" s="225"/>
      <c r="M143" s="225"/>
      <c r="N143" s="225"/>
      <c r="O143" s="225"/>
      <c r="P143" s="225"/>
      <c r="Q143" s="129">
        <v>0</v>
      </c>
      <c r="R143" s="129">
        <v>0</v>
      </c>
      <c r="S143" s="129">
        <v>0</v>
      </c>
      <c r="T143" s="214">
        <v>671.7</v>
      </c>
      <c r="U143" s="182">
        <f t="shared" si="51"/>
        <v>671.7</v>
      </c>
      <c r="V143" s="182">
        <v>0</v>
      </c>
      <c r="W143" s="182">
        <f t="shared" si="47"/>
        <v>671.7</v>
      </c>
      <c r="X143" s="182">
        <v>0</v>
      </c>
      <c r="Y143" s="182">
        <f t="shared" si="48"/>
        <v>671.7</v>
      </c>
      <c r="Z143" s="182">
        <v>0</v>
      </c>
      <c r="AA143" s="182">
        <f t="shared" si="49"/>
        <v>671.7</v>
      </c>
      <c r="AB143" s="38"/>
    </row>
    <row r="144" spans="1:28" ht="33.75" x14ac:dyDescent="0.2">
      <c r="A144" s="93" t="s">
        <v>74</v>
      </c>
      <c r="B144" s="94" t="s">
        <v>322</v>
      </c>
      <c r="C144" s="95" t="s">
        <v>164</v>
      </c>
      <c r="D144" s="96" t="s">
        <v>73</v>
      </c>
      <c r="E144" s="97" t="s">
        <v>73</v>
      </c>
      <c r="F144" s="193" t="s">
        <v>323</v>
      </c>
      <c r="G144" s="128">
        <v>0</v>
      </c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128">
        <v>0</v>
      </c>
      <c r="X144" s="207">
        <f>+X145</f>
        <v>3000</v>
      </c>
      <c r="Y144" s="187">
        <f t="shared" si="48"/>
        <v>3000</v>
      </c>
      <c r="Z144" s="187">
        <v>0</v>
      </c>
      <c r="AA144" s="187">
        <f t="shared" si="49"/>
        <v>3000</v>
      </c>
      <c r="AB144" s="38"/>
    </row>
    <row r="145" spans="1:28" x14ac:dyDescent="0.2">
      <c r="A145" s="46"/>
      <c r="B145" s="87" t="s">
        <v>318</v>
      </c>
      <c r="C145" s="88"/>
      <c r="D145" s="47">
        <v>3123</v>
      </c>
      <c r="E145" s="219">
        <v>6351</v>
      </c>
      <c r="F145" s="89" t="s">
        <v>229</v>
      </c>
      <c r="G145" s="129">
        <v>0</v>
      </c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129">
        <v>0</v>
      </c>
      <c r="X145" s="214">
        <v>3000</v>
      </c>
      <c r="Y145" s="182">
        <f t="shared" si="48"/>
        <v>3000</v>
      </c>
      <c r="Z145" s="182">
        <v>0</v>
      </c>
      <c r="AA145" s="182">
        <f t="shared" si="49"/>
        <v>3000</v>
      </c>
      <c r="AB145" s="38"/>
    </row>
    <row r="146" spans="1:28" ht="22.5" x14ac:dyDescent="0.2">
      <c r="A146" s="93" t="s">
        <v>74</v>
      </c>
      <c r="B146" s="94" t="s">
        <v>324</v>
      </c>
      <c r="C146" s="95" t="s">
        <v>325</v>
      </c>
      <c r="D146" s="96" t="s">
        <v>73</v>
      </c>
      <c r="E146" s="97" t="s">
        <v>73</v>
      </c>
      <c r="F146" s="193" t="s">
        <v>326</v>
      </c>
      <c r="G146" s="128">
        <v>0</v>
      </c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128">
        <v>0</v>
      </c>
      <c r="X146" s="207">
        <f>+X147</f>
        <v>250</v>
      </c>
      <c r="Y146" s="187">
        <f t="shared" si="48"/>
        <v>250</v>
      </c>
      <c r="Z146" s="187">
        <v>0</v>
      </c>
      <c r="AA146" s="187">
        <f t="shared" si="49"/>
        <v>250</v>
      </c>
      <c r="AB146" s="38"/>
    </row>
    <row r="147" spans="1:28" x14ac:dyDescent="0.2">
      <c r="A147" s="46"/>
      <c r="B147" s="87" t="s">
        <v>318</v>
      </c>
      <c r="C147" s="88"/>
      <c r="D147" s="47">
        <v>3121</v>
      </c>
      <c r="E147" s="219">
        <v>6351</v>
      </c>
      <c r="F147" s="89" t="s">
        <v>229</v>
      </c>
      <c r="G147" s="129">
        <v>0</v>
      </c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129">
        <v>0</v>
      </c>
      <c r="X147" s="214">
        <v>250</v>
      </c>
      <c r="Y147" s="182">
        <f t="shared" si="48"/>
        <v>250</v>
      </c>
      <c r="Z147" s="182">
        <v>0</v>
      </c>
      <c r="AA147" s="182">
        <f t="shared" si="49"/>
        <v>250</v>
      </c>
      <c r="AB147" s="38"/>
    </row>
    <row r="148" spans="1:28" ht="33.75" x14ac:dyDescent="0.2">
      <c r="A148" s="93" t="s">
        <v>74</v>
      </c>
      <c r="B148" s="94" t="s">
        <v>327</v>
      </c>
      <c r="C148" s="95" t="s">
        <v>328</v>
      </c>
      <c r="D148" s="96" t="s">
        <v>73</v>
      </c>
      <c r="E148" s="97" t="s">
        <v>73</v>
      </c>
      <c r="F148" s="206" t="s">
        <v>329</v>
      </c>
      <c r="G148" s="128">
        <v>0</v>
      </c>
      <c r="H148" s="227"/>
      <c r="I148" s="227"/>
      <c r="J148" s="227"/>
      <c r="K148" s="227"/>
      <c r="L148" s="227"/>
      <c r="M148" s="227"/>
      <c r="N148" s="227"/>
      <c r="O148" s="227"/>
      <c r="P148" s="227"/>
      <c r="Q148" s="128"/>
      <c r="R148" s="128"/>
      <c r="S148" s="128"/>
      <c r="T148" s="207"/>
      <c r="U148" s="187">
        <v>0</v>
      </c>
      <c r="V148" s="187">
        <v>0</v>
      </c>
      <c r="W148" s="187">
        <v>0</v>
      </c>
      <c r="X148" s="207">
        <f>+X149</f>
        <v>739.8</v>
      </c>
      <c r="Y148" s="187">
        <f t="shared" si="48"/>
        <v>739.8</v>
      </c>
      <c r="Z148" s="187">
        <v>0</v>
      </c>
      <c r="AA148" s="187">
        <f t="shared" si="49"/>
        <v>739.8</v>
      </c>
      <c r="AB148" s="38"/>
    </row>
    <row r="149" spans="1:28" ht="22.5" x14ac:dyDescent="0.2">
      <c r="A149" s="46"/>
      <c r="B149" s="87" t="s">
        <v>318</v>
      </c>
      <c r="C149" s="88"/>
      <c r="D149" s="47">
        <v>3122</v>
      </c>
      <c r="E149" s="212">
        <v>5331</v>
      </c>
      <c r="F149" s="213" t="s">
        <v>159</v>
      </c>
      <c r="G149" s="129">
        <v>0</v>
      </c>
      <c r="H149" s="225"/>
      <c r="I149" s="225"/>
      <c r="J149" s="225"/>
      <c r="K149" s="225"/>
      <c r="L149" s="225"/>
      <c r="M149" s="225"/>
      <c r="N149" s="225"/>
      <c r="O149" s="225"/>
      <c r="P149" s="225"/>
      <c r="Q149" s="129"/>
      <c r="R149" s="129"/>
      <c r="S149" s="129"/>
      <c r="T149" s="214"/>
      <c r="U149" s="182">
        <v>0</v>
      </c>
      <c r="V149" s="182">
        <v>0</v>
      </c>
      <c r="W149" s="182">
        <v>0</v>
      </c>
      <c r="X149" s="214">
        <v>739.8</v>
      </c>
      <c r="Y149" s="182">
        <f t="shared" si="48"/>
        <v>739.8</v>
      </c>
      <c r="Z149" s="182">
        <v>0</v>
      </c>
      <c r="AA149" s="182">
        <f t="shared" si="49"/>
        <v>739.8</v>
      </c>
      <c r="AB149" s="38"/>
    </row>
    <row r="150" spans="1:28" ht="22.5" x14ac:dyDescent="0.2">
      <c r="A150" s="93" t="s">
        <v>74</v>
      </c>
      <c r="B150" s="94" t="s">
        <v>330</v>
      </c>
      <c r="C150" s="95" t="s">
        <v>256</v>
      </c>
      <c r="D150" s="96" t="s">
        <v>73</v>
      </c>
      <c r="E150" s="97" t="s">
        <v>73</v>
      </c>
      <c r="F150" s="206" t="s">
        <v>331</v>
      </c>
      <c r="G150" s="128">
        <v>0</v>
      </c>
      <c r="H150" s="227"/>
      <c r="I150" s="227"/>
      <c r="J150" s="227"/>
      <c r="K150" s="227"/>
      <c r="L150" s="227"/>
      <c r="M150" s="227"/>
      <c r="N150" s="227"/>
      <c r="O150" s="227"/>
      <c r="P150" s="227"/>
      <c r="Q150" s="128"/>
      <c r="R150" s="128"/>
      <c r="S150" s="128"/>
      <c r="T150" s="207"/>
      <c r="U150" s="187">
        <v>0</v>
      </c>
      <c r="V150" s="187">
        <v>0</v>
      </c>
      <c r="W150" s="187">
        <v>0</v>
      </c>
      <c r="X150" s="207">
        <f t="shared" ref="X150" si="52">+X151</f>
        <v>1000</v>
      </c>
      <c r="Y150" s="187">
        <f t="shared" si="48"/>
        <v>1000</v>
      </c>
      <c r="Z150" s="187">
        <v>0</v>
      </c>
      <c r="AA150" s="187">
        <f t="shared" si="49"/>
        <v>1000</v>
      </c>
      <c r="AB150" s="38"/>
    </row>
    <row r="151" spans="1:28" ht="22.5" x14ac:dyDescent="0.2">
      <c r="A151" s="46"/>
      <c r="B151" s="87" t="s">
        <v>318</v>
      </c>
      <c r="C151" s="88"/>
      <c r="D151" s="47">
        <v>3122</v>
      </c>
      <c r="E151" s="212">
        <v>5331</v>
      </c>
      <c r="F151" s="213" t="s">
        <v>159</v>
      </c>
      <c r="G151" s="129">
        <v>0</v>
      </c>
      <c r="H151" s="225"/>
      <c r="I151" s="225"/>
      <c r="J151" s="225"/>
      <c r="K151" s="225"/>
      <c r="L151" s="225"/>
      <c r="M151" s="225"/>
      <c r="N151" s="225"/>
      <c r="O151" s="225"/>
      <c r="P151" s="225"/>
      <c r="Q151" s="129"/>
      <c r="R151" s="129"/>
      <c r="S151" s="129"/>
      <c r="T151" s="214"/>
      <c r="U151" s="182">
        <v>0</v>
      </c>
      <c r="V151" s="182">
        <v>0</v>
      </c>
      <c r="W151" s="182">
        <v>0</v>
      </c>
      <c r="X151" s="214">
        <v>1000</v>
      </c>
      <c r="Y151" s="182">
        <f t="shared" si="48"/>
        <v>1000</v>
      </c>
      <c r="Z151" s="182">
        <v>0</v>
      </c>
      <c r="AA151" s="182">
        <f t="shared" si="49"/>
        <v>1000</v>
      </c>
      <c r="AB151" s="38"/>
    </row>
    <row r="152" spans="1:28" ht="22.5" x14ac:dyDescent="0.2">
      <c r="A152" s="93" t="s">
        <v>74</v>
      </c>
      <c r="B152" s="94" t="s">
        <v>332</v>
      </c>
      <c r="C152" s="95" t="s">
        <v>333</v>
      </c>
      <c r="D152" s="96" t="s">
        <v>73</v>
      </c>
      <c r="E152" s="97" t="s">
        <v>73</v>
      </c>
      <c r="F152" s="206" t="s">
        <v>334</v>
      </c>
      <c r="G152" s="128">
        <v>0</v>
      </c>
      <c r="H152" s="227"/>
      <c r="I152" s="227"/>
      <c r="J152" s="227"/>
      <c r="K152" s="227"/>
      <c r="L152" s="227"/>
      <c r="M152" s="227"/>
      <c r="N152" s="227"/>
      <c r="O152" s="227"/>
      <c r="P152" s="227"/>
      <c r="Q152" s="128"/>
      <c r="R152" s="128"/>
      <c r="S152" s="128"/>
      <c r="T152" s="207"/>
      <c r="U152" s="187">
        <v>0</v>
      </c>
      <c r="V152" s="187">
        <v>0</v>
      </c>
      <c r="W152" s="187">
        <v>0</v>
      </c>
      <c r="X152" s="207">
        <f t="shared" ref="X152" si="53">+X153</f>
        <v>800</v>
      </c>
      <c r="Y152" s="187">
        <f t="shared" si="48"/>
        <v>800</v>
      </c>
      <c r="Z152" s="187">
        <v>0</v>
      </c>
      <c r="AA152" s="187">
        <f t="shared" si="49"/>
        <v>800</v>
      </c>
      <c r="AB152" s="38"/>
    </row>
    <row r="153" spans="1:28" ht="22.5" x14ac:dyDescent="0.2">
      <c r="A153" s="46"/>
      <c r="B153" s="87" t="s">
        <v>318</v>
      </c>
      <c r="C153" s="88"/>
      <c r="D153" s="47">
        <v>3122</v>
      </c>
      <c r="E153" s="212">
        <v>5331</v>
      </c>
      <c r="F153" s="213" t="s">
        <v>159</v>
      </c>
      <c r="G153" s="129">
        <v>0</v>
      </c>
      <c r="H153" s="225"/>
      <c r="I153" s="225"/>
      <c r="J153" s="225"/>
      <c r="K153" s="225"/>
      <c r="L153" s="225"/>
      <c r="M153" s="225"/>
      <c r="N153" s="225"/>
      <c r="O153" s="225"/>
      <c r="P153" s="225"/>
      <c r="Q153" s="129"/>
      <c r="R153" s="129"/>
      <c r="S153" s="129"/>
      <c r="T153" s="214"/>
      <c r="U153" s="182">
        <v>0</v>
      </c>
      <c r="V153" s="182">
        <v>0</v>
      </c>
      <c r="W153" s="182">
        <v>0</v>
      </c>
      <c r="X153" s="214">
        <v>800</v>
      </c>
      <c r="Y153" s="182">
        <f t="shared" si="48"/>
        <v>800</v>
      </c>
      <c r="Z153" s="182">
        <v>0</v>
      </c>
      <c r="AA153" s="182">
        <f t="shared" si="49"/>
        <v>800</v>
      </c>
      <c r="AB153" s="38"/>
    </row>
    <row r="154" spans="1:28" ht="22.5" x14ac:dyDescent="0.2">
      <c r="A154" s="93" t="s">
        <v>74</v>
      </c>
      <c r="B154" s="94" t="s">
        <v>335</v>
      </c>
      <c r="C154" s="95" t="s">
        <v>196</v>
      </c>
      <c r="D154" s="96" t="s">
        <v>73</v>
      </c>
      <c r="E154" s="97" t="s">
        <v>73</v>
      </c>
      <c r="F154" s="206" t="s">
        <v>336</v>
      </c>
      <c r="G154" s="128">
        <v>0</v>
      </c>
      <c r="H154" s="227"/>
      <c r="I154" s="227"/>
      <c r="J154" s="227"/>
      <c r="K154" s="227"/>
      <c r="L154" s="227"/>
      <c r="M154" s="227"/>
      <c r="N154" s="227"/>
      <c r="O154" s="227"/>
      <c r="P154" s="227"/>
      <c r="Q154" s="128"/>
      <c r="R154" s="128"/>
      <c r="S154" s="128"/>
      <c r="T154" s="207"/>
      <c r="U154" s="187">
        <v>0</v>
      </c>
      <c r="V154" s="187">
        <v>0</v>
      </c>
      <c r="W154" s="187">
        <v>0</v>
      </c>
      <c r="X154" s="207">
        <f t="shared" ref="X154" si="54">+X155</f>
        <v>1000</v>
      </c>
      <c r="Y154" s="187">
        <f t="shared" si="48"/>
        <v>1000</v>
      </c>
      <c r="Z154" s="187">
        <v>0</v>
      </c>
      <c r="AA154" s="187">
        <f t="shared" si="49"/>
        <v>1000</v>
      </c>
      <c r="AB154" s="38"/>
    </row>
    <row r="155" spans="1:28" ht="22.5" x14ac:dyDescent="0.2">
      <c r="A155" s="46"/>
      <c r="B155" s="87" t="s">
        <v>318</v>
      </c>
      <c r="C155" s="88"/>
      <c r="D155" s="47">
        <v>3146</v>
      </c>
      <c r="E155" s="212">
        <v>5331</v>
      </c>
      <c r="F155" s="213" t="s">
        <v>159</v>
      </c>
      <c r="G155" s="129">
        <v>0</v>
      </c>
      <c r="H155" s="225"/>
      <c r="I155" s="225"/>
      <c r="J155" s="225"/>
      <c r="K155" s="225"/>
      <c r="L155" s="225"/>
      <c r="M155" s="225"/>
      <c r="N155" s="225"/>
      <c r="O155" s="225"/>
      <c r="P155" s="225"/>
      <c r="Q155" s="129"/>
      <c r="R155" s="129"/>
      <c r="S155" s="129"/>
      <c r="T155" s="214"/>
      <c r="U155" s="182">
        <v>0</v>
      </c>
      <c r="V155" s="182">
        <v>0</v>
      </c>
      <c r="W155" s="182">
        <v>0</v>
      </c>
      <c r="X155" s="214">
        <v>1000</v>
      </c>
      <c r="Y155" s="182">
        <f t="shared" si="48"/>
        <v>1000</v>
      </c>
      <c r="Z155" s="182">
        <v>0</v>
      </c>
      <c r="AA155" s="182">
        <f t="shared" si="49"/>
        <v>1000</v>
      </c>
      <c r="AB155" s="38"/>
    </row>
    <row r="156" spans="1:28" ht="22.5" x14ac:dyDescent="0.2">
      <c r="A156" s="93" t="s">
        <v>74</v>
      </c>
      <c r="B156" s="94" t="s">
        <v>337</v>
      </c>
      <c r="C156" s="95" t="s">
        <v>173</v>
      </c>
      <c r="D156" s="96" t="s">
        <v>73</v>
      </c>
      <c r="E156" s="97" t="s">
        <v>73</v>
      </c>
      <c r="F156" s="206" t="s">
        <v>338</v>
      </c>
      <c r="G156" s="128">
        <v>0</v>
      </c>
      <c r="H156" s="227"/>
      <c r="I156" s="227"/>
      <c r="J156" s="227"/>
      <c r="K156" s="227"/>
      <c r="L156" s="227"/>
      <c r="M156" s="227"/>
      <c r="N156" s="227"/>
      <c r="O156" s="227"/>
      <c r="P156" s="227"/>
      <c r="Q156" s="128"/>
      <c r="R156" s="128"/>
      <c r="S156" s="128"/>
      <c r="T156" s="207"/>
      <c r="U156" s="187">
        <v>0</v>
      </c>
      <c r="V156" s="187">
        <v>0</v>
      </c>
      <c r="W156" s="187">
        <v>0</v>
      </c>
      <c r="X156" s="207">
        <f t="shared" ref="X156" si="55">+X157</f>
        <v>1700</v>
      </c>
      <c r="Y156" s="187">
        <f t="shared" si="48"/>
        <v>1700</v>
      </c>
      <c r="Z156" s="187">
        <v>0</v>
      </c>
      <c r="AA156" s="187">
        <f t="shared" si="49"/>
        <v>1700</v>
      </c>
      <c r="AB156" s="38"/>
    </row>
    <row r="157" spans="1:28" x14ac:dyDescent="0.2">
      <c r="A157" s="46"/>
      <c r="B157" s="87" t="s">
        <v>318</v>
      </c>
      <c r="C157" s="88"/>
      <c r="D157" s="47">
        <v>3123</v>
      </c>
      <c r="E157" s="219">
        <v>6351</v>
      </c>
      <c r="F157" s="89" t="s">
        <v>229</v>
      </c>
      <c r="G157" s="129">
        <v>0</v>
      </c>
      <c r="H157" s="225"/>
      <c r="I157" s="225"/>
      <c r="J157" s="225"/>
      <c r="K157" s="225"/>
      <c r="L157" s="225"/>
      <c r="M157" s="225"/>
      <c r="N157" s="225"/>
      <c r="O157" s="225"/>
      <c r="P157" s="225"/>
      <c r="Q157" s="129"/>
      <c r="R157" s="129"/>
      <c r="S157" s="129"/>
      <c r="T157" s="214"/>
      <c r="U157" s="182">
        <v>0</v>
      </c>
      <c r="V157" s="182">
        <v>0</v>
      </c>
      <c r="W157" s="182">
        <v>0</v>
      </c>
      <c r="X157" s="214">
        <v>1700</v>
      </c>
      <c r="Y157" s="182">
        <f t="shared" si="48"/>
        <v>1700</v>
      </c>
      <c r="Z157" s="182">
        <v>0</v>
      </c>
      <c r="AA157" s="182">
        <f t="shared" si="49"/>
        <v>1700</v>
      </c>
      <c r="AB157" s="38"/>
    </row>
    <row r="158" spans="1:28" ht="33.75" x14ac:dyDescent="0.2">
      <c r="A158" s="93" t="s">
        <v>74</v>
      </c>
      <c r="B158" s="94" t="s">
        <v>339</v>
      </c>
      <c r="C158" s="95" t="s">
        <v>340</v>
      </c>
      <c r="D158" s="96" t="s">
        <v>73</v>
      </c>
      <c r="E158" s="97" t="s">
        <v>73</v>
      </c>
      <c r="F158" s="206" t="s">
        <v>341</v>
      </c>
      <c r="G158" s="128">
        <v>0</v>
      </c>
      <c r="H158" s="227"/>
      <c r="I158" s="227"/>
      <c r="J158" s="227"/>
      <c r="K158" s="227"/>
      <c r="L158" s="227"/>
      <c r="M158" s="227"/>
      <c r="N158" s="227"/>
      <c r="O158" s="227"/>
      <c r="P158" s="227"/>
      <c r="Q158" s="128"/>
      <c r="R158" s="128"/>
      <c r="S158" s="128"/>
      <c r="T158" s="207"/>
      <c r="U158" s="187">
        <v>0</v>
      </c>
      <c r="V158" s="187">
        <v>0</v>
      </c>
      <c r="W158" s="187">
        <v>0</v>
      </c>
      <c r="X158" s="207">
        <f t="shared" ref="X158" si="56">+X159</f>
        <v>1000</v>
      </c>
      <c r="Y158" s="187">
        <f t="shared" si="48"/>
        <v>1000</v>
      </c>
      <c r="Z158" s="187">
        <v>0</v>
      </c>
      <c r="AA158" s="187">
        <f t="shared" si="49"/>
        <v>1000</v>
      </c>
      <c r="AB158" s="38"/>
    </row>
    <row r="159" spans="1:28" ht="22.5" x14ac:dyDescent="0.2">
      <c r="A159" s="46"/>
      <c r="B159" s="87" t="s">
        <v>318</v>
      </c>
      <c r="C159" s="88"/>
      <c r="D159" s="47">
        <v>3121</v>
      </c>
      <c r="E159" s="212">
        <v>5331</v>
      </c>
      <c r="F159" s="213" t="s">
        <v>159</v>
      </c>
      <c r="G159" s="129">
        <v>0</v>
      </c>
      <c r="H159" s="225"/>
      <c r="I159" s="225"/>
      <c r="J159" s="225"/>
      <c r="K159" s="225"/>
      <c r="L159" s="225"/>
      <c r="M159" s="225"/>
      <c r="N159" s="225"/>
      <c r="O159" s="225"/>
      <c r="P159" s="225"/>
      <c r="Q159" s="129"/>
      <c r="R159" s="129"/>
      <c r="S159" s="129"/>
      <c r="T159" s="214"/>
      <c r="U159" s="182">
        <v>0</v>
      </c>
      <c r="V159" s="182">
        <v>0</v>
      </c>
      <c r="W159" s="182">
        <v>0</v>
      </c>
      <c r="X159" s="214">
        <v>1000</v>
      </c>
      <c r="Y159" s="182">
        <f t="shared" si="48"/>
        <v>1000</v>
      </c>
      <c r="Z159" s="182">
        <v>0</v>
      </c>
      <c r="AA159" s="182">
        <f t="shared" si="49"/>
        <v>1000</v>
      </c>
      <c r="AB159" s="38"/>
    </row>
    <row r="160" spans="1:28" ht="33.75" x14ac:dyDescent="0.2">
      <c r="A160" s="93" t="s">
        <v>74</v>
      </c>
      <c r="B160" s="94" t="s">
        <v>342</v>
      </c>
      <c r="C160" s="95" t="s">
        <v>211</v>
      </c>
      <c r="D160" s="96" t="s">
        <v>73</v>
      </c>
      <c r="E160" s="97" t="s">
        <v>73</v>
      </c>
      <c r="F160" s="206" t="s">
        <v>343</v>
      </c>
      <c r="G160" s="128">
        <v>0</v>
      </c>
      <c r="H160" s="227"/>
      <c r="I160" s="227"/>
      <c r="J160" s="227"/>
      <c r="K160" s="227"/>
      <c r="L160" s="227"/>
      <c r="M160" s="227"/>
      <c r="N160" s="227"/>
      <c r="O160" s="227"/>
      <c r="P160" s="227"/>
      <c r="Q160" s="128"/>
      <c r="R160" s="128"/>
      <c r="S160" s="128"/>
      <c r="T160" s="207"/>
      <c r="U160" s="187">
        <v>0</v>
      </c>
      <c r="V160" s="187">
        <v>0</v>
      </c>
      <c r="W160" s="187">
        <v>0</v>
      </c>
      <c r="X160" s="207">
        <f t="shared" ref="X160" si="57">+X161</f>
        <v>500</v>
      </c>
      <c r="Y160" s="187">
        <f t="shared" si="48"/>
        <v>500</v>
      </c>
      <c r="Z160" s="187">
        <v>0</v>
      </c>
      <c r="AA160" s="187">
        <f t="shared" si="49"/>
        <v>500</v>
      </c>
      <c r="AB160" s="38"/>
    </row>
    <row r="161" spans="1:28" ht="22.5" x14ac:dyDescent="0.2">
      <c r="A161" s="228"/>
      <c r="B161" s="229" t="s">
        <v>318</v>
      </c>
      <c r="C161" s="230"/>
      <c r="D161" s="117">
        <v>3113</v>
      </c>
      <c r="E161" s="231">
        <v>5331</v>
      </c>
      <c r="F161" s="232" t="s">
        <v>159</v>
      </c>
      <c r="G161" s="132">
        <v>0</v>
      </c>
      <c r="H161" s="233"/>
      <c r="I161" s="233"/>
      <c r="J161" s="233"/>
      <c r="K161" s="233"/>
      <c r="L161" s="233"/>
      <c r="M161" s="233"/>
      <c r="N161" s="233"/>
      <c r="O161" s="233"/>
      <c r="P161" s="233"/>
      <c r="Q161" s="132"/>
      <c r="R161" s="132"/>
      <c r="S161" s="132"/>
      <c r="T161" s="234"/>
      <c r="U161" s="235">
        <v>0</v>
      </c>
      <c r="V161" s="235">
        <v>0</v>
      </c>
      <c r="W161" s="235">
        <v>0</v>
      </c>
      <c r="X161" s="234">
        <v>500</v>
      </c>
      <c r="Y161" s="235">
        <f t="shared" si="48"/>
        <v>500</v>
      </c>
      <c r="Z161" s="182">
        <v>0</v>
      </c>
      <c r="AA161" s="182">
        <f t="shared" si="49"/>
        <v>500</v>
      </c>
      <c r="AB161" s="38"/>
    </row>
    <row r="162" spans="1:28" ht="33.75" x14ac:dyDescent="0.2">
      <c r="A162" s="93" t="s">
        <v>74</v>
      </c>
      <c r="B162" s="94" t="s">
        <v>344</v>
      </c>
      <c r="C162" s="95" t="s">
        <v>345</v>
      </c>
      <c r="D162" s="96" t="s">
        <v>73</v>
      </c>
      <c r="E162" s="97" t="s">
        <v>73</v>
      </c>
      <c r="F162" s="206" t="s">
        <v>346</v>
      </c>
      <c r="G162" s="128">
        <v>0</v>
      </c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128">
        <v>0</v>
      </c>
      <c r="X162" s="207">
        <f>+X163</f>
        <v>1500</v>
      </c>
      <c r="Y162" s="187">
        <f t="shared" si="48"/>
        <v>1500</v>
      </c>
      <c r="Z162" s="187">
        <v>0</v>
      </c>
      <c r="AA162" s="187">
        <f t="shared" si="49"/>
        <v>1500</v>
      </c>
      <c r="AB162" s="38"/>
    </row>
    <row r="163" spans="1:28" ht="13.5" thickBot="1" x14ac:dyDescent="0.25">
      <c r="A163" s="237"/>
      <c r="B163" s="238" t="s">
        <v>318</v>
      </c>
      <c r="C163" s="239"/>
      <c r="D163" s="50">
        <v>3123</v>
      </c>
      <c r="E163" s="240">
        <v>6351</v>
      </c>
      <c r="F163" s="52" t="s">
        <v>229</v>
      </c>
      <c r="G163" s="134">
        <v>0</v>
      </c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134">
        <v>0</v>
      </c>
      <c r="X163" s="242">
        <v>1500</v>
      </c>
      <c r="Y163" s="243">
        <f t="shared" si="48"/>
        <v>1500</v>
      </c>
      <c r="Z163" s="243">
        <v>0</v>
      </c>
      <c r="AA163" s="243">
        <f t="shared" si="49"/>
        <v>1500</v>
      </c>
      <c r="AB163" s="38"/>
    </row>
    <row r="164" spans="1:28" x14ac:dyDescent="0.2">
      <c r="X164" s="244"/>
      <c r="Y164" s="244"/>
      <c r="Z164" s="38"/>
    </row>
    <row r="165" spans="1:28" x14ac:dyDescent="0.2">
      <c r="G165" s="37"/>
      <c r="X165" s="244"/>
      <c r="Y165" s="244"/>
      <c r="Z165" s="38"/>
    </row>
    <row r="166" spans="1:28" x14ac:dyDescent="0.2">
      <c r="G166" s="37"/>
      <c r="X166" s="244"/>
      <c r="Y166" s="244"/>
      <c r="Z166" s="38"/>
    </row>
    <row r="167" spans="1:28" x14ac:dyDescent="0.2">
      <c r="G167" s="37"/>
      <c r="X167" s="244"/>
      <c r="Y167" s="244"/>
      <c r="Z167" s="38"/>
    </row>
    <row r="168" spans="1:28" x14ac:dyDescent="0.2">
      <c r="G168" s="37"/>
      <c r="X168" s="244"/>
      <c r="Y168" s="244"/>
      <c r="Z168" s="38"/>
    </row>
    <row r="169" spans="1:28" x14ac:dyDescent="0.2">
      <c r="G169" s="37"/>
      <c r="X169" s="244"/>
      <c r="Y169" s="244"/>
      <c r="Z169" s="38"/>
    </row>
    <row r="170" spans="1:28" x14ac:dyDescent="0.2">
      <c r="G170" s="37"/>
      <c r="X170" s="244"/>
      <c r="Y170" s="244"/>
      <c r="Z170" s="38"/>
    </row>
    <row r="171" spans="1:28" x14ac:dyDescent="0.2">
      <c r="G171" s="37"/>
      <c r="X171" s="244"/>
      <c r="Y171" s="244"/>
      <c r="Z171" s="38"/>
    </row>
    <row r="172" spans="1:28" x14ac:dyDescent="0.2">
      <c r="G172" s="37"/>
      <c r="X172" s="244"/>
      <c r="Y172" s="244"/>
      <c r="Z172" s="38"/>
    </row>
    <row r="173" spans="1:28" x14ac:dyDescent="0.2">
      <c r="G173" s="37"/>
      <c r="X173" s="244"/>
      <c r="Y173" s="244"/>
      <c r="Z173" s="38"/>
    </row>
    <row r="174" spans="1:28" x14ac:dyDescent="0.2">
      <c r="G174" s="37"/>
      <c r="X174" s="244"/>
      <c r="Y174" s="244"/>
      <c r="Z174" s="38"/>
    </row>
    <row r="175" spans="1:28" x14ac:dyDescent="0.2">
      <c r="G175" s="37"/>
      <c r="X175" s="244"/>
      <c r="Y175" s="244"/>
      <c r="Z175" s="38"/>
    </row>
    <row r="176" spans="1:28" x14ac:dyDescent="0.2">
      <c r="G176" s="37"/>
      <c r="X176" s="244"/>
      <c r="Y176" s="244"/>
      <c r="Z176" s="38"/>
    </row>
    <row r="177" spans="7:26" x14ac:dyDescent="0.2">
      <c r="G177" s="37"/>
      <c r="X177" s="38"/>
      <c r="Y177" s="38"/>
      <c r="Z177" s="38"/>
    </row>
    <row r="178" spans="7:26" x14ac:dyDescent="0.2">
      <c r="G178" s="37"/>
      <c r="X178" s="38"/>
      <c r="Y178" s="38"/>
      <c r="Z178" s="38"/>
    </row>
    <row r="179" spans="7:26" x14ac:dyDescent="0.2">
      <c r="G179" s="37"/>
      <c r="X179" s="38"/>
      <c r="Y179" s="38"/>
      <c r="Z179" s="38"/>
    </row>
    <row r="180" spans="7:26" x14ac:dyDescent="0.2">
      <c r="G180" s="37"/>
      <c r="X180" s="38"/>
      <c r="Y180" s="38"/>
      <c r="Z180" s="38"/>
    </row>
    <row r="181" spans="7:26" x14ac:dyDescent="0.2">
      <c r="G181" s="37"/>
      <c r="X181" s="38"/>
      <c r="Y181" s="38"/>
      <c r="Z181" s="38"/>
    </row>
    <row r="182" spans="7:26" x14ac:dyDescent="0.2">
      <c r="G182" s="37"/>
      <c r="X182" s="38"/>
      <c r="Y182" s="38"/>
      <c r="Z182" s="38"/>
    </row>
    <row r="183" spans="7:26" x14ac:dyDescent="0.2">
      <c r="G183" s="37"/>
      <c r="X183" s="38"/>
      <c r="Y183" s="38"/>
      <c r="Z183" s="38"/>
    </row>
    <row r="184" spans="7:26" x14ac:dyDescent="0.2">
      <c r="G184" s="37"/>
      <c r="X184" s="38"/>
      <c r="Y184" s="38"/>
      <c r="Z184" s="38"/>
    </row>
    <row r="185" spans="7:26" x14ac:dyDescent="0.2">
      <c r="G185" s="37"/>
      <c r="X185" s="38"/>
      <c r="Y185" s="38"/>
      <c r="Z185" s="38"/>
    </row>
    <row r="186" spans="7:26" x14ac:dyDescent="0.2">
      <c r="G186" s="37"/>
      <c r="X186" s="38"/>
      <c r="Y186" s="38"/>
      <c r="Z186" s="38"/>
    </row>
    <row r="187" spans="7:26" x14ac:dyDescent="0.2">
      <c r="G187" s="37"/>
      <c r="X187" s="38"/>
      <c r="Y187" s="38"/>
      <c r="Z187" s="38"/>
    </row>
    <row r="188" spans="7:26" x14ac:dyDescent="0.2">
      <c r="G188" s="37"/>
      <c r="X188" s="38"/>
      <c r="Y188" s="38"/>
      <c r="Z188" s="38"/>
    </row>
    <row r="189" spans="7:26" x14ac:dyDescent="0.2">
      <c r="G189" s="37"/>
      <c r="X189" s="38"/>
      <c r="Y189" s="38"/>
      <c r="Z189" s="38"/>
    </row>
    <row r="190" spans="7:26" x14ac:dyDescent="0.2">
      <c r="G190" s="37"/>
      <c r="X190" s="38"/>
      <c r="Y190" s="38"/>
      <c r="Z190" s="38"/>
    </row>
    <row r="191" spans="7:26" x14ac:dyDescent="0.2">
      <c r="G191" s="37"/>
      <c r="X191" s="38"/>
      <c r="Y191" s="38"/>
      <c r="Z191" s="38"/>
    </row>
    <row r="192" spans="7:26" x14ac:dyDescent="0.2">
      <c r="G192" s="37"/>
      <c r="X192" s="38"/>
      <c r="Y192" s="38"/>
      <c r="Z192" s="38"/>
    </row>
  </sheetData>
  <mergeCells count="8">
    <mergeCell ref="B8:C8"/>
    <mergeCell ref="B9:C9"/>
    <mergeCell ref="G1:I1"/>
    <mergeCell ref="J1:L1"/>
    <mergeCell ref="A2:I2"/>
    <mergeCell ref="K2:M2"/>
    <mergeCell ref="A4:I4"/>
    <mergeCell ref="A6:I6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zoomScaleNormal="100" workbookViewId="0">
      <selection activeCell="AA8" sqref="AA8"/>
    </sheetView>
  </sheetViews>
  <sheetFormatPr defaultColWidth="3.140625" defaultRowHeight="12.75" x14ac:dyDescent="0.2"/>
  <cols>
    <col min="1" max="1" width="3.140625" style="37" customWidth="1"/>
    <col min="2" max="2" width="10.140625" style="37" customWidth="1"/>
    <col min="3" max="4" width="4.5703125" style="37" customWidth="1"/>
    <col min="5" max="5" width="8.42578125" style="37" customWidth="1"/>
    <col min="6" max="6" width="40.85546875" style="37" customWidth="1"/>
    <col min="7" max="7" width="8.7109375" style="49" customWidth="1"/>
    <col min="8" max="8" width="7.42578125" style="37" hidden="1" customWidth="1"/>
    <col min="9" max="9" width="7.85546875" style="37" hidden="1" customWidth="1"/>
    <col min="10" max="10" width="8.5703125" style="37" hidden="1" customWidth="1"/>
    <col min="11" max="22" width="9.140625" style="37" hidden="1" customWidth="1"/>
    <col min="23" max="25" width="9.140625" style="37" customWidth="1"/>
    <col min="26" max="26" width="11.140625" style="37" customWidth="1"/>
    <col min="27" max="251" width="9.140625" style="37" customWidth="1"/>
    <col min="252" max="16384" width="3.140625" style="37"/>
  </cols>
  <sheetData>
    <row r="1" spans="1:26" ht="15" x14ac:dyDescent="0.25">
      <c r="H1" s="254"/>
      <c r="I1" s="254"/>
      <c r="K1" s="56" t="s">
        <v>77</v>
      </c>
      <c r="L1" s="56"/>
      <c r="M1" s="54"/>
      <c r="V1" s="255"/>
      <c r="W1" s="255"/>
      <c r="X1" s="255"/>
    </row>
    <row r="2" spans="1:26" ht="18" x14ac:dyDescent="0.25">
      <c r="A2" s="252" t="s">
        <v>78</v>
      </c>
      <c r="B2" s="252"/>
      <c r="C2" s="252"/>
      <c r="D2" s="252"/>
      <c r="E2" s="252"/>
      <c r="F2" s="252"/>
      <c r="G2" s="252"/>
      <c r="H2" s="252"/>
      <c r="I2" s="252"/>
      <c r="J2" s="252"/>
      <c r="W2" s="255" t="s">
        <v>79</v>
      </c>
      <c r="X2" s="255"/>
      <c r="Y2" s="255"/>
    </row>
    <row r="3" spans="1:26" ht="12" customHeight="1" x14ac:dyDescent="0.25">
      <c r="A3" s="39"/>
      <c r="B3" s="39"/>
      <c r="C3" s="39"/>
      <c r="D3" s="39"/>
      <c r="E3" s="39"/>
      <c r="F3" s="39"/>
      <c r="G3" s="39"/>
      <c r="H3" s="40"/>
      <c r="I3" s="40"/>
    </row>
    <row r="4" spans="1:26" ht="15.75" x14ac:dyDescent="0.25">
      <c r="A4" s="253" t="s">
        <v>68</v>
      </c>
      <c r="B4" s="253"/>
      <c r="C4" s="253"/>
      <c r="D4" s="253"/>
      <c r="E4" s="253"/>
      <c r="F4" s="253"/>
      <c r="G4" s="253"/>
      <c r="H4" s="253"/>
      <c r="I4" s="253"/>
    </row>
    <row r="5" spans="1:26" ht="12" customHeight="1" x14ac:dyDescent="0.25">
      <c r="A5" s="39"/>
      <c r="B5" s="39"/>
      <c r="C5" s="39"/>
      <c r="D5" s="39"/>
      <c r="E5" s="39"/>
      <c r="F5" s="39"/>
      <c r="G5" s="39"/>
      <c r="H5" s="40"/>
      <c r="I5" s="40"/>
    </row>
    <row r="6" spans="1:26" ht="15.75" x14ac:dyDescent="0.25">
      <c r="A6" s="253" t="s">
        <v>80</v>
      </c>
      <c r="B6" s="253"/>
      <c r="C6" s="253"/>
      <c r="D6" s="253"/>
      <c r="E6" s="253"/>
      <c r="F6" s="253"/>
      <c r="G6" s="253"/>
      <c r="H6" s="253"/>
      <c r="I6" s="253"/>
    </row>
    <row r="7" spans="1:26" ht="12.75" customHeight="1" thickBot="1" x14ac:dyDescent="0.25">
      <c r="A7" s="57"/>
      <c r="B7" s="57"/>
      <c r="C7" s="57"/>
      <c r="D7" s="58"/>
      <c r="E7" s="58"/>
      <c r="F7" s="58"/>
      <c r="G7" s="59"/>
      <c r="H7" s="58"/>
      <c r="I7" s="59"/>
      <c r="J7" s="58"/>
      <c r="K7" s="59"/>
      <c r="L7" s="58"/>
      <c r="M7" s="59"/>
      <c r="N7" s="58"/>
      <c r="O7" s="59"/>
      <c r="P7" s="58"/>
      <c r="Q7" s="59"/>
      <c r="R7" s="58"/>
      <c r="S7" s="59"/>
      <c r="T7" s="58"/>
      <c r="U7" s="59"/>
      <c r="V7" s="58"/>
      <c r="W7" s="59"/>
      <c r="X7" s="58"/>
      <c r="Y7" s="59" t="s">
        <v>81</v>
      </c>
    </row>
    <row r="8" spans="1:26" ht="34.5" thickBot="1" x14ac:dyDescent="0.25">
      <c r="A8" s="60" t="s">
        <v>69</v>
      </c>
      <c r="B8" s="246" t="s">
        <v>82</v>
      </c>
      <c r="C8" s="247"/>
      <c r="D8" s="61" t="s">
        <v>70</v>
      </c>
      <c r="E8" s="155" t="s">
        <v>44</v>
      </c>
      <c r="F8" s="63" t="s">
        <v>83</v>
      </c>
      <c r="G8" s="41" t="s">
        <v>45</v>
      </c>
      <c r="H8" s="41" t="s">
        <v>84</v>
      </c>
      <c r="I8" s="41" t="s">
        <v>71</v>
      </c>
      <c r="J8" s="41" t="s">
        <v>85</v>
      </c>
      <c r="K8" s="41" t="s">
        <v>71</v>
      </c>
      <c r="L8" s="64" t="s">
        <v>86</v>
      </c>
      <c r="M8" s="41" t="s">
        <v>71</v>
      </c>
      <c r="N8" s="64" t="s">
        <v>87</v>
      </c>
      <c r="O8" s="41" t="s">
        <v>71</v>
      </c>
      <c r="P8" s="64" t="s">
        <v>88</v>
      </c>
      <c r="Q8" s="41" t="s">
        <v>71</v>
      </c>
      <c r="R8" s="64" t="s">
        <v>89</v>
      </c>
      <c r="S8" s="41" t="s">
        <v>71</v>
      </c>
      <c r="T8" s="64" t="s">
        <v>90</v>
      </c>
      <c r="U8" s="41" t="s">
        <v>71</v>
      </c>
      <c r="V8" s="64" t="s">
        <v>91</v>
      </c>
      <c r="W8" s="41" t="s">
        <v>71</v>
      </c>
      <c r="X8" s="64" t="s">
        <v>92</v>
      </c>
      <c r="Y8" s="41" t="s">
        <v>71</v>
      </c>
    </row>
    <row r="9" spans="1:26" ht="13.5" customHeight="1" thickBot="1" x14ac:dyDescent="0.25">
      <c r="A9" s="65" t="s">
        <v>72</v>
      </c>
      <c r="B9" s="261" t="s">
        <v>73</v>
      </c>
      <c r="C9" s="262"/>
      <c r="D9" s="66" t="s">
        <v>73</v>
      </c>
      <c r="E9" s="156" t="s">
        <v>73</v>
      </c>
      <c r="F9" s="67" t="s">
        <v>93</v>
      </c>
      <c r="G9" s="68">
        <f>+G10+G30+G51+G69</f>
        <v>7390</v>
      </c>
      <c r="H9" s="68">
        <f>+H10+H30+H51+H69</f>
        <v>3200</v>
      </c>
      <c r="I9" s="68">
        <f>+G9+H9</f>
        <v>10590</v>
      </c>
      <c r="J9" s="69">
        <f>+J10+J30+J51+J69</f>
        <v>0</v>
      </c>
      <c r="K9" s="69">
        <f>+I9+J9</f>
        <v>10590</v>
      </c>
      <c r="L9" s="69">
        <f>+L10+L30+L51+L69</f>
        <v>-36.6</v>
      </c>
      <c r="M9" s="69">
        <f>+K9+L9</f>
        <v>10553.4</v>
      </c>
      <c r="N9" s="70">
        <f>+N10+N30+N51+N69</f>
        <v>0</v>
      </c>
      <c r="O9" s="70">
        <f>+M9+N9</f>
        <v>10553.4</v>
      </c>
      <c r="P9" s="71">
        <f>+P10+P30+P51+P69</f>
        <v>0</v>
      </c>
      <c r="Q9" s="71">
        <f>+O9+P9</f>
        <v>10553.4</v>
      </c>
      <c r="R9" s="71">
        <f>+R10+R30+R51+R69</f>
        <v>-30</v>
      </c>
      <c r="S9" s="71">
        <f>+Q9+R9</f>
        <v>10523.4</v>
      </c>
      <c r="T9" s="71">
        <f>+T10+T30+T51+T69</f>
        <v>0</v>
      </c>
      <c r="U9" s="71">
        <f>+S9+T9</f>
        <v>10523.4</v>
      </c>
      <c r="V9" s="71">
        <f>+V10+V30+V51+V69</f>
        <v>0</v>
      </c>
      <c r="W9" s="71">
        <f>+U9+V9</f>
        <v>10523.4</v>
      </c>
      <c r="X9" s="71">
        <f>+X10+X30+X51+X69</f>
        <v>20</v>
      </c>
      <c r="Y9" s="71">
        <f>+W9+X9</f>
        <v>10543.4</v>
      </c>
      <c r="Z9" s="38" t="s">
        <v>94</v>
      </c>
    </row>
    <row r="10" spans="1:26" ht="12.75" customHeight="1" x14ac:dyDescent="0.2">
      <c r="A10" s="42" t="s">
        <v>74</v>
      </c>
      <c r="B10" s="263" t="s">
        <v>73</v>
      </c>
      <c r="C10" s="264"/>
      <c r="D10" s="43" t="s">
        <v>73</v>
      </c>
      <c r="E10" s="53" t="s">
        <v>73</v>
      </c>
      <c r="F10" s="72" t="s">
        <v>95</v>
      </c>
      <c r="G10" s="73">
        <f>+G11+G14+G22+G25</f>
        <v>780</v>
      </c>
      <c r="H10" s="73">
        <v>0</v>
      </c>
      <c r="I10" s="73">
        <f t="shared" ref="I10:I79" si="0">+G10+H10</f>
        <v>780</v>
      </c>
      <c r="J10" s="74">
        <v>0</v>
      </c>
      <c r="K10" s="74">
        <f t="shared" ref="K10:K79" si="1">+I10+J10</f>
        <v>780</v>
      </c>
      <c r="L10" s="74">
        <v>0</v>
      </c>
      <c r="M10" s="74">
        <f t="shared" ref="M10:M79" si="2">+K10+L10</f>
        <v>780</v>
      </c>
      <c r="N10" s="75">
        <v>0</v>
      </c>
      <c r="O10" s="75">
        <f t="shared" ref="O10:O79" si="3">+M10+N10</f>
        <v>780</v>
      </c>
      <c r="P10" s="76">
        <v>0</v>
      </c>
      <c r="Q10" s="76">
        <f t="shared" ref="Q10:Q79" si="4">+O10+P10</f>
        <v>780</v>
      </c>
      <c r="R10" s="76">
        <v>0</v>
      </c>
      <c r="S10" s="76">
        <f t="shared" ref="S10:S77" si="5">+Q10+R10</f>
        <v>780</v>
      </c>
      <c r="T10" s="76">
        <v>0</v>
      </c>
      <c r="U10" s="76">
        <f t="shared" ref="U10:U76" si="6">+S10+T10</f>
        <v>780</v>
      </c>
      <c r="V10" s="76">
        <v>0</v>
      </c>
      <c r="W10" s="76">
        <f t="shared" ref="W10:W75" si="7">+U10+V10</f>
        <v>780</v>
      </c>
      <c r="X10" s="76">
        <v>0</v>
      </c>
      <c r="Y10" s="76">
        <f t="shared" ref="Y10:Y73" si="8">+W10+X10</f>
        <v>780</v>
      </c>
      <c r="Z10" s="38"/>
    </row>
    <row r="11" spans="1:26" ht="12.75" customHeight="1" x14ac:dyDescent="0.2">
      <c r="A11" s="77" t="s">
        <v>96</v>
      </c>
      <c r="B11" s="78" t="s">
        <v>97</v>
      </c>
      <c r="C11" s="79" t="s">
        <v>98</v>
      </c>
      <c r="D11" s="80" t="s">
        <v>73</v>
      </c>
      <c r="E11" s="81" t="s">
        <v>73</v>
      </c>
      <c r="F11" s="82" t="s">
        <v>99</v>
      </c>
      <c r="G11" s="83">
        <f>SUM(G12:G13)</f>
        <v>150</v>
      </c>
      <c r="H11" s="83">
        <v>0</v>
      </c>
      <c r="I11" s="83">
        <f t="shared" si="0"/>
        <v>150</v>
      </c>
      <c r="J11" s="84">
        <v>0</v>
      </c>
      <c r="K11" s="84">
        <f t="shared" si="1"/>
        <v>150</v>
      </c>
      <c r="L11" s="84">
        <v>0</v>
      </c>
      <c r="M11" s="84">
        <f t="shared" si="2"/>
        <v>150</v>
      </c>
      <c r="N11" s="85">
        <v>0</v>
      </c>
      <c r="O11" s="85">
        <f t="shared" si="3"/>
        <v>150</v>
      </c>
      <c r="P11" s="86">
        <v>0</v>
      </c>
      <c r="Q11" s="86">
        <f t="shared" si="4"/>
        <v>150</v>
      </c>
      <c r="R11" s="86">
        <v>0</v>
      </c>
      <c r="S11" s="86">
        <f t="shared" si="5"/>
        <v>150</v>
      </c>
      <c r="T11" s="86">
        <v>0</v>
      </c>
      <c r="U11" s="86">
        <f t="shared" si="6"/>
        <v>150</v>
      </c>
      <c r="V11" s="86">
        <v>0</v>
      </c>
      <c r="W11" s="86">
        <f t="shared" si="7"/>
        <v>150</v>
      </c>
      <c r="X11" s="86">
        <v>0</v>
      </c>
      <c r="Y11" s="86">
        <f t="shared" si="8"/>
        <v>150</v>
      </c>
      <c r="Z11" s="38"/>
    </row>
    <row r="12" spans="1:26" ht="12.75" customHeight="1" x14ac:dyDescent="0.2">
      <c r="A12" s="46"/>
      <c r="B12" s="87"/>
      <c r="C12" s="88"/>
      <c r="D12" s="47">
        <v>3269</v>
      </c>
      <c r="E12" s="48">
        <v>5169</v>
      </c>
      <c r="F12" s="89" t="s">
        <v>100</v>
      </c>
      <c r="G12" s="90">
        <v>100</v>
      </c>
      <c r="H12" s="90">
        <v>0</v>
      </c>
      <c r="I12" s="90">
        <f t="shared" si="0"/>
        <v>100</v>
      </c>
      <c r="J12" s="91">
        <v>0</v>
      </c>
      <c r="K12" s="91">
        <f t="shared" si="1"/>
        <v>100</v>
      </c>
      <c r="L12" s="91">
        <v>0</v>
      </c>
      <c r="M12" s="91">
        <f t="shared" si="2"/>
        <v>100</v>
      </c>
      <c r="N12" s="92">
        <v>0</v>
      </c>
      <c r="O12" s="92">
        <f t="shared" si="3"/>
        <v>100</v>
      </c>
      <c r="P12" s="92">
        <v>0</v>
      </c>
      <c r="Q12" s="92">
        <f t="shared" si="4"/>
        <v>100</v>
      </c>
      <c r="R12" s="92">
        <v>0</v>
      </c>
      <c r="S12" s="92">
        <f t="shared" si="5"/>
        <v>100</v>
      </c>
      <c r="T12" s="92">
        <v>0</v>
      </c>
      <c r="U12" s="92">
        <f t="shared" si="6"/>
        <v>100</v>
      </c>
      <c r="V12" s="92">
        <v>0</v>
      </c>
      <c r="W12" s="92">
        <f t="shared" si="7"/>
        <v>100</v>
      </c>
      <c r="X12" s="92">
        <v>0</v>
      </c>
      <c r="Y12" s="92">
        <f t="shared" si="8"/>
        <v>100</v>
      </c>
      <c r="Z12" s="38"/>
    </row>
    <row r="13" spans="1:26" ht="12.75" customHeight="1" x14ac:dyDescent="0.2">
      <c r="A13" s="46"/>
      <c r="B13" s="87"/>
      <c r="C13" s="88"/>
      <c r="D13" s="47">
        <v>3269</v>
      </c>
      <c r="E13" s="48">
        <v>5175</v>
      </c>
      <c r="F13" s="89" t="s">
        <v>101</v>
      </c>
      <c r="G13" s="90">
        <v>50</v>
      </c>
      <c r="H13" s="90">
        <v>0</v>
      </c>
      <c r="I13" s="90">
        <f t="shared" si="0"/>
        <v>50</v>
      </c>
      <c r="J13" s="91">
        <v>0</v>
      </c>
      <c r="K13" s="91">
        <f t="shared" si="1"/>
        <v>50</v>
      </c>
      <c r="L13" s="91">
        <v>0</v>
      </c>
      <c r="M13" s="91">
        <f t="shared" si="2"/>
        <v>50</v>
      </c>
      <c r="N13" s="92">
        <v>0</v>
      </c>
      <c r="O13" s="92">
        <f t="shared" si="3"/>
        <v>50</v>
      </c>
      <c r="P13" s="92">
        <v>0</v>
      </c>
      <c r="Q13" s="92">
        <f t="shared" si="4"/>
        <v>50</v>
      </c>
      <c r="R13" s="92">
        <v>0</v>
      </c>
      <c r="S13" s="92">
        <f t="shared" si="5"/>
        <v>50</v>
      </c>
      <c r="T13" s="92">
        <v>0</v>
      </c>
      <c r="U13" s="92">
        <f t="shared" si="6"/>
        <v>50</v>
      </c>
      <c r="V13" s="92">
        <v>0</v>
      </c>
      <c r="W13" s="92">
        <f t="shared" si="7"/>
        <v>50</v>
      </c>
      <c r="X13" s="92">
        <v>0</v>
      </c>
      <c r="Y13" s="92">
        <f t="shared" si="8"/>
        <v>50</v>
      </c>
      <c r="Z13" s="38"/>
    </row>
    <row r="14" spans="1:26" ht="12.75" customHeight="1" x14ac:dyDescent="0.2">
      <c r="A14" s="93" t="s">
        <v>96</v>
      </c>
      <c r="B14" s="94" t="s">
        <v>102</v>
      </c>
      <c r="C14" s="95" t="s">
        <v>98</v>
      </c>
      <c r="D14" s="96" t="s">
        <v>73</v>
      </c>
      <c r="E14" s="97" t="s">
        <v>73</v>
      </c>
      <c r="F14" s="98" t="s">
        <v>103</v>
      </c>
      <c r="G14" s="83">
        <f>SUM(G16:G21)</f>
        <v>350</v>
      </c>
      <c r="H14" s="83">
        <v>0</v>
      </c>
      <c r="I14" s="83">
        <f t="shared" si="0"/>
        <v>350</v>
      </c>
      <c r="J14" s="84">
        <v>0</v>
      </c>
      <c r="K14" s="84">
        <f t="shared" si="1"/>
        <v>350</v>
      </c>
      <c r="L14" s="84">
        <v>0</v>
      </c>
      <c r="M14" s="84">
        <f t="shared" si="2"/>
        <v>350</v>
      </c>
      <c r="N14" s="86">
        <v>0</v>
      </c>
      <c r="O14" s="86">
        <f t="shared" si="3"/>
        <v>350</v>
      </c>
      <c r="P14" s="86">
        <f>SUM(P15:P21)</f>
        <v>0</v>
      </c>
      <c r="Q14" s="86">
        <f t="shared" si="4"/>
        <v>350</v>
      </c>
      <c r="R14" s="86">
        <v>0</v>
      </c>
      <c r="S14" s="86">
        <f t="shared" si="5"/>
        <v>350</v>
      </c>
      <c r="T14" s="86">
        <v>0</v>
      </c>
      <c r="U14" s="86">
        <f t="shared" si="6"/>
        <v>350</v>
      </c>
      <c r="V14" s="86">
        <v>0</v>
      </c>
      <c r="W14" s="86">
        <f t="shared" si="7"/>
        <v>350</v>
      </c>
      <c r="X14" s="86">
        <v>0</v>
      </c>
      <c r="Y14" s="86">
        <f t="shared" si="8"/>
        <v>350</v>
      </c>
      <c r="Z14" s="38"/>
    </row>
    <row r="15" spans="1:26" ht="12.75" customHeight="1" x14ac:dyDescent="0.2">
      <c r="A15" s="93"/>
      <c r="B15" s="94"/>
      <c r="C15" s="95"/>
      <c r="D15" s="47">
        <v>3269</v>
      </c>
      <c r="E15" s="48">
        <v>5021</v>
      </c>
      <c r="F15" s="89" t="s">
        <v>104</v>
      </c>
      <c r="G15" s="90">
        <v>0</v>
      </c>
      <c r="H15" s="90"/>
      <c r="I15" s="90"/>
      <c r="J15" s="91"/>
      <c r="K15" s="91"/>
      <c r="L15" s="91"/>
      <c r="M15" s="91">
        <v>0</v>
      </c>
      <c r="N15" s="92">
        <v>0</v>
      </c>
      <c r="O15" s="92">
        <v>0</v>
      </c>
      <c r="P15" s="92">
        <v>3.5</v>
      </c>
      <c r="Q15" s="92">
        <f t="shared" si="4"/>
        <v>3.5</v>
      </c>
      <c r="R15" s="92">
        <v>0</v>
      </c>
      <c r="S15" s="92">
        <f t="shared" si="5"/>
        <v>3.5</v>
      </c>
      <c r="T15" s="92">
        <v>0</v>
      </c>
      <c r="U15" s="92">
        <f t="shared" si="6"/>
        <v>3.5</v>
      </c>
      <c r="V15" s="92">
        <v>0</v>
      </c>
      <c r="W15" s="92">
        <f t="shared" si="7"/>
        <v>3.5</v>
      </c>
      <c r="X15" s="92">
        <v>0</v>
      </c>
      <c r="Y15" s="92">
        <f t="shared" si="8"/>
        <v>3.5</v>
      </c>
      <c r="Z15" s="38"/>
    </row>
    <row r="16" spans="1:26" ht="12.75" customHeight="1" x14ac:dyDescent="0.2">
      <c r="A16" s="46"/>
      <c r="B16" s="87"/>
      <c r="C16" s="88"/>
      <c r="D16" s="47">
        <v>3269</v>
      </c>
      <c r="E16" s="48">
        <v>5139</v>
      </c>
      <c r="F16" s="89" t="s">
        <v>105</v>
      </c>
      <c r="G16" s="90">
        <v>28</v>
      </c>
      <c r="H16" s="90">
        <v>0</v>
      </c>
      <c r="I16" s="90">
        <f t="shared" si="0"/>
        <v>28</v>
      </c>
      <c r="J16" s="91">
        <v>0</v>
      </c>
      <c r="K16" s="91">
        <f t="shared" si="1"/>
        <v>28</v>
      </c>
      <c r="L16" s="91">
        <v>0</v>
      </c>
      <c r="M16" s="91">
        <f t="shared" si="2"/>
        <v>28</v>
      </c>
      <c r="N16" s="92">
        <v>0</v>
      </c>
      <c r="O16" s="92">
        <f t="shared" si="3"/>
        <v>28</v>
      </c>
      <c r="P16" s="92">
        <v>0</v>
      </c>
      <c r="Q16" s="92">
        <f t="shared" si="4"/>
        <v>28</v>
      </c>
      <c r="R16" s="92">
        <v>0</v>
      </c>
      <c r="S16" s="92">
        <f t="shared" si="5"/>
        <v>28</v>
      </c>
      <c r="T16" s="92">
        <v>0</v>
      </c>
      <c r="U16" s="92">
        <f t="shared" si="6"/>
        <v>28</v>
      </c>
      <c r="V16" s="92">
        <v>0</v>
      </c>
      <c r="W16" s="92">
        <f t="shared" si="7"/>
        <v>28</v>
      </c>
      <c r="X16" s="92">
        <v>0</v>
      </c>
      <c r="Y16" s="92">
        <f t="shared" si="8"/>
        <v>28</v>
      </c>
      <c r="Z16" s="38"/>
    </row>
    <row r="17" spans="1:26" ht="12.75" customHeight="1" x14ac:dyDescent="0.2">
      <c r="A17" s="46"/>
      <c r="B17" s="87"/>
      <c r="C17" s="88"/>
      <c r="D17" s="47">
        <v>3269</v>
      </c>
      <c r="E17" s="48">
        <v>5164</v>
      </c>
      <c r="F17" s="89" t="s">
        <v>106</v>
      </c>
      <c r="G17" s="90">
        <v>15</v>
      </c>
      <c r="H17" s="90">
        <v>0</v>
      </c>
      <c r="I17" s="90">
        <f t="shared" si="0"/>
        <v>15</v>
      </c>
      <c r="J17" s="91">
        <v>0</v>
      </c>
      <c r="K17" s="91">
        <f t="shared" si="1"/>
        <v>15</v>
      </c>
      <c r="L17" s="91">
        <v>0</v>
      </c>
      <c r="M17" s="91">
        <f t="shared" si="2"/>
        <v>15</v>
      </c>
      <c r="N17" s="92">
        <v>0</v>
      </c>
      <c r="O17" s="92">
        <f t="shared" si="3"/>
        <v>15</v>
      </c>
      <c r="P17" s="92">
        <v>0</v>
      </c>
      <c r="Q17" s="92">
        <f t="shared" si="4"/>
        <v>15</v>
      </c>
      <c r="R17" s="92">
        <v>0</v>
      </c>
      <c r="S17" s="92">
        <f t="shared" si="5"/>
        <v>15</v>
      </c>
      <c r="T17" s="92">
        <v>0</v>
      </c>
      <c r="U17" s="92">
        <f t="shared" si="6"/>
        <v>15</v>
      </c>
      <c r="V17" s="92">
        <v>0</v>
      </c>
      <c r="W17" s="92">
        <f t="shared" si="7"/>
        <v>15</v>
      </c>
      <c r="X17" s="92">
        <v>0</v>
      </c>
      <c r="Y17" s="92">
        <f t="shared" si="8"/>
        <v>15</v>
      </c>
      <c r="Z17" s="38"/>
    </row>
    <row r="18" spans="1:26" ht="12.75" customHeight="1" x14ac:dyDescent="0.2">
      <c r="A18" s="46"/>
      <c r="B18" s="87"/>
      <c r="C18" s="88"/>
      <c r="D18" s="47">
        <v>3269</v>
      </c>
      <c r="E18" s="48">
        <v>5166</v>
      </c>
      <c r="F18" s="89" t="s">
        <v>107</v>
      </c>
      <c r="G18" s="90">
        <v>2</v>
      </c>
      <c r="H18" s="90">
        <v>0</v>
      </c>
      <c r="I18" s="90">
        <f t="shared" si="0"/>
        <v>2</v>
      </c>
      <c r="J18" s="91">
        <v>0</v>
      </c>
      <c r="K18" s="91">
        <f t="shared" si="1"/>
        <v>2</v>
      </c>
      <c r="L18" s="91">
        <v>0</v>
      </c>
      <c r="M18" s="91">
        <f t="shared" si="2"/>
        <v>2</v>
      </c>
      <c r="N18" s="92">
        <v>0</v>
      </c>
      <c r="O18" s="92">
        <f t="shared" si="3"/>
        <v>2</v>
      </c>
      <c r="P18" s="92">
        <v>0</v>
      </c>
      <c r="Q18" s="92">
        <f t="shared" si="4"/>
        <v>2</v>
      </c>
      <c r="R18" s="92">
        <v>0</v>
      </c>
      <c r="S18" s="92">
        <f t="shared" si="5"/>
        <v>2</v>
      </c>
      <c r="T18" s="92">
        <v>0</v>
      </c>
      <c r="U18" s="92">
        <f t="shared" si="6"/>
        <v>2</v>
      </c>
      <c r="V18" s="92">
        <v>0</v>
      </c>
      <c r="W18" s="92">
        <f t="shared" si="7"/>
        <v>2</v>
      </c>
      <c r="X18" s="92">
        <v>0</v>
      </c>
      <c r="Y18" s="92">
        <f t="shared" si="8"/>
        <v>2</v>
      </c>
      <c r="Z18" s="38"/>
    </row>
    <row r="19" spans="1:26" ht="12.75" customHeight="1" x14ac:dyDescent="0.2">
      <c r="A19" s="46"/>
      <c r="B19" s="87"/>
      <c r="C19" s="88"/>
      <c r="D19" s="47">
        <v>3269</v>
      </c>
      <c r="E19" s="48">
        <v>5169</v>
      </c>
      <c r="F19" s="89" t="s">
        <v>100</v>
      </c>
      <c r="G19" s="90">
        <v>230</v>
      </c>
      <c r="H19" s="90">
        <v>0</v>
      </c>
      <c r="I19" s="90">
        <f t="shared" si="0"/>
        <v>230</v>
      </c>
      <c r="J19" s="91">
        <v>0</v>
      </c>
      <c r="K19" s="91">
        <f t="shared" si="1"/>
        <v>230</v>
      </c>
      <c r="L19" s="91">
        <v>0</v>
      </c>
      <c r="M19" s="91">
        <f t="shared" si="2"/>
        <v>230</v>
      </c>
      <c r="N19" s="92">
        <v>0</v>
      </c>
      <c r="O19" s="92">
        <f t="shared" si="3"/>
        <v>230</v>
      </c>
      <c r="P19" s="92">
        <v>-3.5</v>
      </c>
      <c r="Q19" s="92">
        <f t="shared" si="4"/>
        <v>226.5</v>
      </c>
      <c r="R19" s="92">
        <v>0</v>
      </c>
      <c r="S19" s="92">
        <f t="shared" si="5"/>
        <v>226.5</v>
      </c>
      <c r="T19" s="92">
        <v>0</v>
      </c>
      <c r="U19" s="92">
        <f t="shared" si="6"/>
        <v>226.5</v>
      </c>
      <c r="V19" s="92">
        <v>0</v>
      </c>
      <c r="W19" s="92">
        <f t="shared" si="7"/>
        <v>226.5</v>
      </c>
      <c r="X19" s="92">
        <v>0</v>
      </c>
      <c r="Y19" s="92">
        <f t="shared" si="8"/>
        <v>226.5</v>
      </c>
      <c r="Z19" s="38"/>
    </row>
    <row r="20" spans="1:26" ht="12.75" customHeight="1" x14ac:dyDescent="0.2">
      <c r="A20" s="46"/>
      <c r="B20" s="87"/>
      <c r="C20" s="88"/>
      <c r="D20" s="47">
        <v>3269</v>
      </c>
      <c r="E20" s="48">
        <v>5173</v>
      </c>
      <c r="F20" s="89" t="s">
        <v>108</v>
      </c>
      <c r="G20" s="90">
        <v>10</v>
      </c>
      <c r="H20" s="90">
        <v>0</v>
      </c>
      <c r="I20" s="90">
        <f t="shared" si="0"/>
        <v>10</v>
      </c>
      <c r="J20" s="91">
        <v>0</v>
      </c>
      <c r="K20" s="91">
        <f t="shared" si="1"/>
        <v>10</v>
      </c>
      <c r="L20" s="91">
        <v>0</v>
      </c>
      <c r="M20" s="91">
        <f t="shared" si="2"/>
        <v>10</v>
      </c>
      <c r="N20" s="92">
        <v>0</v>
      </c>
      <c r="O20" s="92">
        <f t="shared" si="3"/>
        <v>10</v>
      </c>
      <c r="P20" s="92">
        <v>0</v>
      </c>
      <c r="Q20" s="92">
        <f t="shared" si="4"/>
        <v>10</v>
      </c>
      <c r="R20" s="92">
        <v>0</v>
      </c>
      <c r="S20" s="92">
        <f t="shared" si="5"/>
        <v>10</v>
      </c>
      <c r="T20" s="92">
        <v>0</v>
      </c>
      <c r="U20" s="92">
        <f t="shared" si="6"/>
        <v>10</v>
      </c>
      <c r="V20" s="92">
        <v>0</v>
      </c>
      <c r="W20" s="92">
        <f t="shared" si="7"/>
        <v>10</v>
      </c>
      <c r="X20" s="92">
        <v>0</v>
      </c>
      <c r="Y20" s="92">
        <f t="shared" si="8"/>
        <v>10</v>
      </c>
      <c r="Z20" s="38"/>
    </row>
    <row r="21" spans="1:26" ht="12.75" customHeight="1" x14ac:dyDescent="0.2">
      <c r="A21" s="46"/>
      <c r="B21" s="87"/>
      <c r="C21" s="88"/>
      <c r="D21" s="47">
        <v>3269</v>
      </c>
      <c r="E21" s="48">
        <v>5175</v>
      </c>
      <c r="F21" s="89" t="s">
        <v>101</v>
      </c>
      <c r="G21" s="90">
        <v>65</v>
      </c>
      <c r="H21" s="90">
        <v>0</v>
      </c>
      <c r="I21" s="90">
        <f t="shared" si="0"/>
        <v>65</v>
      </c>
      <c r="J21" s="91">
        <v>0</v>
      </c>
      <c r="K21" s="91">
        <f t="shared" si="1"/>
        <v>65</v>
      </c>
      <c r="L21" s="91">
        <v>0</v>
      </c>
      <c r="M21" s="91">
        <f t="shared" si="2"/>
        <v>65</v>
      </c>
      <c r="N21" s="92">
        <v>0</v>
      </c>
      <c r="O21" s="92">
        <f t="shared" si="3"/>
        <v>65</v>
      </c>
      <c r="P21" s="92">
        <v>0</v>
      </c>
      <c r="Q21" s="92">
        <f t="shared" si="4"/>
        <v>65</v>
      </c>
      <c r="R21" s="92">
        <v>0</v>
      </c>
      <c r="S21" s="92">
        <f t="shared" si="5"/>
        <v>65</v>
      </c>
      <c r="T21" s="92">
        <v>0</v>
      </c>
      <c r="U21" s="92">
        <f t="shared" si="6"/>
        <v>65</v>
      </c>
      <c r="V21" s="92">
        <v>0</v>
      </c>
      <c r="W21" s="92">
        <f t="shared" si="7"/>
        <v>65</v>
      </c>
      <c r="X21" s="92">
        <v>0</v>
      </c>
      <c r="Y21" s="92">
        <f t="shared" si="8"/>
        <v>65</v>
      </c>
      <c r="Z21" s="38"/>
    </row>
    <row r="22" spans="1:26" ht="12.75" customHeight="1" x14ac:dyDescent="0.25">
      <c r="A22" s="93" t="s">
        <v>96</v>
      </c>
      <c r="B22" s="94" t="s">
        <v>109</v>
      </c>
      <c r="C22" s="95" t="s">
        <v>98</v>
      </c>
      <c r="D22" s="96" t="s">
        <v>73</v>
      </c>
      <c r="E22" s="97" t="s">
        <v>73</v>
      </c>
      <c r="F22" s="98" t="s">
        <v>110</v>
      </c>
      <c r="G22" s="83">
        <f>+G24</f>
        <v>200</v>
      </c>
      <c r="H22" s="83">
        <v>0</v>
      </c>
      <c r="I22" s="83">
        <f t="shared" si="0"/>
        <v>200</v>
      </c>
      <c r="J22" s="84">
        <v>0</v>
      </c>
      <c r="K22" s="84">
        <f t="shared" si="1"/>
        <v>200</v>
      </c>
      <c r="L22" s="84">
        <v>0</v>
      </c>
      <c r="M22" s="84">
        <f t="shared" si="2"/>
        <v>200</v>
      </c>
      <c r="N22" s="86">
        <v>0</v>
      </c>
      <c r="O22" s="86">
        <f t="shared" si="3"/>
        <v>200</v>
      </c>
      <c r="P22" s="86">
        <v>0</v>
      </c>
      <c r="Q22" s="86">
        <f t="shared" si="4"/>
        <v>200</v>
      </c>
      <c r="R22" s="86">
        <v>0</v>
      </c>
      <c r="S22" s="86">
        <f t="shared" si="5"/>
        <v>200</v>
      </c>
      <c r="T22" s="86">
        <v>0</v>
      </c>
      <c r="U22" s="86">
        <f t="shared" si="6"/>
        <v>200</v>
      </c>
      <c r="V22" s="86">
        <f>SUM(V23:V24)</f>
        <v>0</v>
      </c>
      <c r="W22" s="86">
        <f t="shared" si="7"/>
        <v>200</v>
      </c>
      <c r="X22" s="86">
        <v>0</v>
      </c>
      <c r="Y22" s="86">
        <f t="shared" si="8"/>
        <v>200</v>
      </c>
      <c r="Z22" s="38"/>
    </row>
    <row r="23" spans="1:26" ht="12.75" customHeight="1" x14ac:dyDescent="0.2">
      <c r="A23" s="93"/>
      <c r="B23" s="94"/>
      <c r="C23" s="95"/>
      <c r="D23" s="47">
        <v>3269</v>
      </c>
      <c r="E23" s="48">
        <v>5164</v>
      </c>
      <c r="F23" s="89" t="s">
        <v>106</v>
      </c>
      <c r="G23" s="90">
        <v>0</v>
      </c>
      <c r="H23" s="90"/>
      <c r="I23" s="90"/>
      <c r="J23" s="91"/>
      <c r="K23" s="91"/>
      <c r="L23" s="91"/>
      <c r="M23" s="91"/>
      <c r="N23" s="92"/>
      <c r="O23" s="92"/>
      <c r="P23" s="92"/>
      <c r="Q23" s="92"/>
      <c r="R23" s="92"/>
      <c r="S23" s="92">
        <v>0</v>
      </c>
      <c r="T23" s="92">
        <v>0</v>
      </c>
      <c r="U23" s="92">
        <v>0</v>
      </c>
      <c r="V23" s="92">
        <v>5</v>
      </c>
      <c r="W23" s="92">
        <f t="shared" si="7"/>
        <v>5</v>
      </c>
      <c r="X23" s="92">
        <v>0</v>
      </c>
      <c r="Y23" s="92">
        <f t="shared" si="8"/>
        <v>5</v>
      </c>
      <c r="Z23" s="38"/>
    </row>
    <row r="24" spans="1:26" ht="12.75" customHeight="1" x14ac:dyDescent="0.2">
      <c r="A24" s="46"/>
      <c r="B24" s="87"/>
      <c r="C24" s="88"/>
      <c r="D24" s="47">
        <v>3269</v>
      </c>
      <c r="E24" s="48">
        <v>5169</v>
      </c>
      <c r="F24" s="89" t="s">
        <v>100</v>
      </c>
      <c r="G24" s="90">
        <v>200</v>
      </c>
      <c r="H24" s="90">
        <v>0</v>
      </c>
      <c r="I24" s="90">
        <f t="shared" si="0"/>
        <v>200</v>
      </c>
      <c r="J24" s="91">
        <v>0</v>
      </c>
      <c r="K24" s="91">
        <f t="shared" si="1"/>
        <v>200</v>
      </c>
      <c r="L24" s="91">
        <v>0</v>
      </c>
      <c r="M24" s="91">
        <f t="shared" si="2"/>
        <v>200</v>
      </c>
      <c r="N24" s="92">
        <v>0</v>
      </c>
      <c r="O24" s="92">
        <f t="shared" si="3"/>
        <v>200</v>
      </c>
      <c r="P24" s="92">
        <v>0</v>
      </c>
      <c r="Q24" s="92">
        <f t="shared" si="4"/>
        <v>200</v>
      </c>
      <c r="R24" s="92">
        <v>0</v>
      </c>
      <c r="S24" s="92">
        <f t="shared" si="5"/>
        <v>200</v>
      </c>
      <c r="T24" s="92">
        <v>0</v>
      </c>
      <c r="U24" s="92">
        <f t="shared" si="6"/>
        <v>200</v>
      </c>
      <c r="V24" s="92">
        <v>-5</v>
      </c>
      <c r="W24" s="92">
        <f t="shared" si="7"/>
        <v>195</v>
      </c>
      <c r="X24" s="92">
        <v>0</v>
      </c>
      <c r="Y24" s="92">
        <f t="shared" si="8"/>
        <v>195</v>
      </c>
      <c r="Z24" s="38"/>
    </row>
    <row r="25" spans="1:26" ht="12.75" customHeight="1" x14ac:dyDescent="0.2">
      <c r="A25" s="93" t="s">
        <v>96</v>
      </c>
      <c r="B25" s="94" t="s">
        <v>111</v>
      </c>
      <c r="C25" s="95" t="s">
        <v>98</v>
      </c>
      <c r="D25" s="96" t="s">
        <v>73</v>
      </c>
      <c r="E25" s="97" t="s">
        <v>73</v>
      </c>
      <c r="F25" s="98" t="s">
        <v>112</v>
      </c>
      <c r="G25" s="83">
        <f>SUM(G26:G29)</f>
        <v>80</v>
      </c>
      <c r="H25" s="83">
        <v>0</v>
      </c>
      <c r="I25" s="83">
        <f t="shared" si="0"/>
        <v>80</v>
      </c>
      <c r="J25" s="84">
        <v>0</v>
      </c>
      <c r="K25" s="84">
        <f t="shared" si="1"/>
        <v>80</v>
      </c>
      <c r="L25" s="84">
        <v>0</v>
      </c>
      <c r="M25" s="84">
        <f t="shared" si="2"/>
        <v>80</v>
      </c>
      <c r="N25" s="86">
        <v>0</v>
      </c>
      <c r="O25" s="86">
        <f t="shared" si="3"/>
        <v>80</v>
      </c>
      <c r="P25" s="86">
        <v>0</v>
      </c>
      <c r="Q25" s="86">
        <f t="shared" si="4"/>
        <v>80</v>
      </c>
      <c r="R25" s="86">
        <v>0</v>
      </c>
      <c r="S25" s="86">
        <f t="shared" si="5"/>
        <v>80</v>
      </c>
      <c r="T25" s="86">
        <v>0</v>
      </c>
      <c r="U25" s="86">
        <f t="shared" si="6"/>
        <v>80</v>
      </c>
      <c r="V25" s="86">
        <v>0</v>
      </c>
      <c r="W25" s="86">
        <f t="shared" si="7"/>
        <v>80</v>
      </c>
      <c r="X25" s="86">
        <v>0</v>
      </c>
      <c r="Y25" s="86">
        <f t="shared" si="8"/>
        <v>80</v>
      </c>
      <c r="Z25" s="38"/>
    </row>
    <row r="26" spans="1:26" ht="12.75" customHeight="1" x14ac:dyDescent="0.2">
      <c r="A26" s="93"/>
      <c r="B26" s="94"/>
      <c r="C26" s="95"/>
      <c r="D26" s="47">
        <v>3269</v>
      </c>
      <c r="E26" s="48">
        <v>5139</v>
      </c>
      <c r="F26" s="89" t="s">
        <v>105</v>
      </c>
      <c r="G26" s="90">
        <v>10</v>
      </c>
      <c r="H26" s="90">
        <v>0</v>
      </c>
      <c r="I26" s="90">
        <f t="shared" si="0"/>
        <v>10</v>
      </c>
      <c r="J26" s="91">
        <v>0</v>
      </c>
      <c r="K26" s="91">
        <f t="shared" si="1"/>
        <v>10</v>
      </c>
      <c r="L26" s="91">
        <v>0</v>
      </c>
      <c r="M26" s="91">
        <f t="shared" si="2"/>
        <v>10</v>
      </c>
      <c r="N26" s="92">
        <v>0</v>
      </c>
      <c r="O26" s="92">
        <f t="shared" si="3"/>
        <v>10</v>
      </c>
      <c r="P26" s="92">
        <v>0</v>
      </c>
      <c r="Q26" s="92">
        <f t="shared" si="4"/>
        <v>10</v>
      </c>
      <c r="R26" s="92">
        <v>0</v>
      </c>
      <c r="S26" s="92">
        <f t="shared" si="5"/>
        <v>10</v>
      </c>
      <c r="T26" s="92">
        <v>0</v>
      </c>
      <c r="U26" s="92">
        <f t="shared" si="6"/>
        <v>10</v>
      </c>
      <c r="V26" s="92">
        <v>0</v>
      </c>
      <c r="W26" s="92">
        <f t="shared" si="7"/>
        <v>10</v>
      </c>
      <c r="X26" s="92">
        <v>0</v>
      </c>
      <c r="Y26" s="92">
        <f t="shared" si="8"/>
        <v>10</v>
      </c>
      <c r="Z26" s="38"/>
    </row>
    <row r="27" spans="1:26" ht="12.75" customHeight="1" x14ac:dyDescent="0.2">
      <c r="A27" s="93"/>
      <c r="B27" s="94"/>
      <c r="C27" s="95"/>
      <c r="D27" s="47">
        <v>3269</v>
      </c>
      <c r="E27" s="48">
        <v>5164</v>
      </c>
      <c r="F27" s="89" t="s">
        <v>106</v>
      </c>
      <c r="G27" s="90">
        <v>3</v>
      </c>
      <c r="H27" s="90">
        <v>0</v>
      </c>
      <c r="I27" s="90">
        <f t="shared" si="0"/>
        <v>3</v>
      </c>
      <c r="J27" s="91">
        <v>0</v>
      </c>
      <c r="K27" s="91">
        <f t="shared" si="1"/>
        <v>3</v>
      </c>
      <c r="L27" s="91">
        <v>0</v>
      </c>
      <c r="M27" s="91">
        <f t="shared" si="2"/>
        <v>3</v>
      </c>
      <c r="N27" s="92">
        <v>0</v>
      </c>
      <c r="O27" s="92">
        <f t="shared" si="3"/>
        <v>3</v>
      </c>
      <c r="P27" s="92">
        <v>0</v>
      </c>
      <c r="Q27" s="92">
        <f t="shared" si="4"/>
        <v>3</v>
      </c>
      <c r="R27" s="92">
        <v>0</v>
      </c>
      <c r="S27" s="92">
        <f t="shared" si="5"/>
        <v>3</v>
      </c>
      <c r="T27" s="92">
        <v>0</v>
      </c>
      <c r="U27" s="92">
        <f t="shared" si="6"/>
        <v>3</v>
      </c>
      <c r="V27" s="92">
        <v>0</v>
      </c>
      <c r="W27" s="92">
        <f t="shared" si="7"/>
        <v>3</v>
      </c>
      <c r="X27" s="92">
        <v>0</v>
      </c>
      <c r="Y27" s="92">
        <f t="shared" si="8"/>
        <v>3</v>
      </c>
      <c r="Z27" s="38"/>
    </row>
    <row r="28" spans="1:26" ht="12.75" customHeight="1" x14ac:dyDescent="0.2">
      <c r="A28" s="93"/>
      <c r="B28" s="94"/>
      <c r="C28" s="95"/>
      <c r="D28" s="47">
        <v>3269</v>
      </c>
      <c r="E28" s="48">
        <v>5169</v>
      </c>
      <c r="F28" s="89" t="s">
        <v>100</v>
      </c>
      <c r="G28" s="90">
        <v>17</v>
      </c>
      <c r="H28" s="90">
        <v>0</v>
      </c>
      <c r="I28" s="90">
        <f t="shared" si="0"/>
        <v>17</v>
      </c>
      <c r="J28" s="91">
        <v>0</v>
      </c>
      <c r="K28" s="91">
        <f t="shared" si="1"/>
        <v>17</v>
      </c>
      <c r="L28" s="91">
        <v>0</v>
      </c>
      <c r="M28" s="91">
        <f t="shared" si="2"/>
        <v>17</v>
      </c>
      <c r="N28" s="92">
        <v>0</v>
      </c>
      <c r="O28" s="92">
        <f t="shared" si="3"/>
        <v>17</v>
      </c>
      <c r="P28" s="92">
        <v>0</v>
      </c>
      <c r="Q28" s="92">
        <f t="shared" si="4"/>
        <v>17</v>
      </c>
      <c r="R28" s="92">
        <v>0</v>
      </c>
      <c r="S28" s="92">
        <f t="shared" si="5"/>
        <v>17</v>
      </c>
      <c r="T28" s="92">
        <v>0</v>
      </c>
      <c r="U28" s="92">
        <f t="shared" si="6"/>
        <v>17</v>
      </c>
      <c r="V28" s="92">
        <v>0</v>
      </c>
      <c r="W28" s="92">
        <f t="shared" si="7"/>
        <v>17</v>
      </c>
      <c r="X28" s="92">
        <v>0</v>
      </c>
      <c r="Y28" s="92">
        <f t="shared" si="8"/>
        <v>17</v>
      </c>
      <c r="Z28" s="38"/>
    </row>
    <row r="29" spans="1:26" ht="12.75" customHeight="1" thickBot="1" x14ac:dyDescent="0.25">
      <c r="A29" s="46"/>
      <c r="B29" s="87"/>
      <c r="C29" s="88"/>
      <c r="D29" s="47">
        <v>3269</v>
      </c>
      <c r="E29" s="48">
        <v>5175</v>
      </c>
      <c r="F29" s="89" t="s">
        <v>101</v>
      </c>
      <c r="G29" s="99">
        <v>50</v>
      </c>
      <c r="H29" s="99">
        <v>0</v>
      </c>
      <c r="I29" s="99">
        <f t="shared" si="0"/>
        <v>50</v>
      </c>
      <c r="J29" s="100">
        <v>0</v>
      </c>
      <c r="K29" s="100">
        <f t="shared" si="1"/>
        <v>50</v>
      </c>
      <c r="L29" s="100">
        <v>0</v>
      </c>
      <c r="M29" s="100">
        <f t="shared" si="2"/>
        <v>50</v>
      </c>
      <c r="N29" s="101">
        <v>0</v>
      </c>
      <c r="O29" s="101">
        <f t="shared" si="3"/>
        <v>50</v>
      </c>
      <c r="P29" s="101">
        <v>0</v>
      </c>
      <c r="Q29" s="101">
        <f t="shared" si="4"/>
        <v>50</v>
      </c>
      <c r="R29" s="101">
        <v>0</v>
      </c>
      <c r="S29" s="101">
        <f t="shared" si="5"/>
        <v>50</v>
      </c>
      <c r="T29" s="101">
        <v>0</v>
      </c>
      <c r="U29" s="101">
        <f t="shared" si="6"/>
        <v>50</v>
      </c>
      <c r="V29" s="101">
        <v>0</v>
      </c>
      <c r="W29" s="101">
        <f t="shared" si="7"/>
        <v>50</v>
      </c>
      <c r="X29" s="101">
        <v>0</v>
      </c>
      <c r="Y29" s="101">
        <f t="shared" si="8"/>
        <v>50</v>
      </c>
      <c r="Z29" s="38"/>
    </row>
    <row r="30" spans="1:26" ht="12.75" customHeight="1" x14ac:dyDescent="0.2">
      <c r="A30" s="42" t="s">
        <v>74</v>
      </c>
      <c r="B30" s="263" t="s">
        <v>73</v>
      </c>
      <c r="C30" s="264"/>
      <c r="D30" s="43" t="s">
        <v>73</v>
      </c>
      <c r="E30" s="53" t="s">
        <v>73</v>
      </c>
      <c r="F30" s="72" t="s">
        <v>113</v>
      </c>
      <c r="G30" s="102">
        <f>G31+G35+G39+G41+G47</f>
        <v>1230</v>
      </c>
      <c r="H30" s="102">
        <v>0</v>
      </c>
      <c r="I30" s="102">
        <f t="shared" si="0"/>
        <v>1230</v>
      </c>
      <c r="J30" s="103">
        <v>0</v>
      </c>
      <c r="K30" s="103">
        <f t="shared" si="1"/>
        <v>1230</v>
      </c>
      <c r="L30" s="103">
        <v>0</v>
      </c>
      <c r="M30" s="103">
        <f t="shared" si="2"/>
        <v>1230</v>
      </c>
      <c r="N30" s="75">
        <v>0</v>
      </c>
      <c r="O30" s="75">
        <f t="shared" si="3"/>
        <v>1230</v>
      </c>
      <c r="P30" s="75">
        <v>0</v>
      </c>
      <c r="Q30" s="75">
        <f t="shared" si="4"/>
        <v>1230</v>
      </c>
      <c r="R30" s="75">
        <v>0</v>
      </c>
      <c r="S30" s="75">
        <f t="shared" si="5"/>
        <v>1230</v>
      </c>
      <c r="T30" s="75">
        <v>0</v>
      </c>
      <c r="U30" s="75">
        <f t="shared" si="6"/>
        <v>1230</v>
      </c>
      <c r="V30" s="75">
        <v>0</v>
      </c>
      <c r="W30" s="75">
        <f t="shared" si="7"/>
        <v>1230</v>
      </c>
      <c r="X30" s="75">
        <f>+X49</f>
        <v>20</v>
      </c>
      <c r="Y30" s="75">
        <f t="shared" si="8"/>
        <v>1250</v>
      </c>
      <c r="Z30" s="38" t="s">
        <v>94</v>
      </c>
    </row>
    <row r="31" spans="1:26" ht="12.75" customHeight="1" x14ac:dyDescent="0.2">
      <c r="A31" s="77" t="s">
        <v>96</v>
      </c>
      <c r="B31" s="78" t="s">
        <v>114</v>
      </c>
      <c r="C31" s="79" t="s">
        <v>98</v>
      </c>
      <c r="D31" s="80" t="s">
        <v>73</v>
      </c>
      <c r="E31" s="81" t="s">
        <v>73</v>
      </c>
      <c r="F31" s="104" t="s">
        <v>115</v>
      </c>
      <c r="G31" s="83">
        <f>SUM(G32:G34)</f>
        <v>30</v>
      </c>
      <c r="H31" s="83">
        <v>0</v>
      </c>
      <c r="I31" s="83">
        <f t="shared" si="0"/>
        <v>30</v>
      </c>
      <c r="J31" s="84">
        <v>0</v>
      </c>
      <c r="K31" s="84">
        <f t="shared" si="1"/>
        <v>30</v>
      </c>
      <c r="L31" s="84">
        <v>0</v>
      </c>
      <c r="M31" s="84">
        <f t="shared" si="2"/>
        <v>30</v>
      </c>
      <c r="N31" s="86">
        <v>0</v>
      </c>
      <c r="O31" s="86">
        <f t="shared" si="3"/>
        <v>30</v>
      </c>
      <c r="P31" s="86">
        <v>0</v>
      </c>
      <c r="Q31" s="86">
        <f t="shared" si="4"/>
        <v>30</v>
      </c>
      <c r="R31" s="86">
        <v>0</v>
      </c>
      <c r="S31" s="86">
        <f t="shared" si="5"/>
        <v>30</v>
      </c>
      <c r="T31" s="86">
        <v>0</v>
      </c>
      <c r="U31" s="86">
        <f t="shared" si="6"/>
        <v>30</v>
      </c>
      <c r="V31" s="86">
        <v>0</v>
      </c>
      <c r="W31" s="86">
        <f t="shared" si="7"/>
        <v>30</v>
      </c>
      <c r="X31" s="86">
        <v>0</v>
      </c>
      <c r="Y31" s="86">
        <f t="shared" si="8"/>
        <v>30</v>
      </c>
      <c r="Z31" s="38"/>
    </row>
    <row r="32" spans="1:26" ht="12.75" customHeight="1" x14ac:dyDescent="0.2">
      <c r="A32" s="93"/>
      <c r="B32" s="94"/>
      <c r="C32" s="95"/>
      <c r="D32" s="47">
        <v>3299</v>
      </c>
      <c r="E32" s="48">
        <v>5136</v>
      </c>
      <c r="F32" s="89" t="s">
        <v>116</v>
      </c>
      <c r="G32" s="90">
        <v>6</v>
      </c>
      <c r="H32" s="90">
        <v>0</v>
      </c>
      <c r="I32" s="90">
        <f t="shared" si="0"/>
        <v>6</v>
      </c>
      <c r="J32" s="91">
        <v>0</v>
      </c>
      <c r="K32" s="91">
        <f t="shared" si="1"/>
        <v>6</v>
      </c>
      <c r="L32" s="91">
        <v>0</v>
      </c>
      <c r="M32" s="91">
        <f t="shared" si="2"/>
        <v>6</v>
      </c>
      <c r="N32" s="92">
        <v>0</v>
      </c>
      <c r="O32" s="92">
        <f t="shared" si="3"/>
        <v>6</v>
      </c>
      <c r="P32" s="92">
        <v>0</v>
      </c>
      <c r="Q32" s="92">
        <f t="shared" si="4"/>
        <v>6</v>
      </c>
      <c r="R32" s="92">
        <v>0</v>
      </c>
      <c r="S32" s="92">
        <f t="shared" si="5"/>
        <v>6</v>
      </c>
      <c r="T32" s="92">
        <v>0</v>
      </c>
      <c r="U32" s="92">
        <f t="shared" si="6"/>
        <v>6</v>
      </c>
      <c r="V32" s="92">
        <v>0</v>
      </c>
      <c r="W32" s="92">
        <f t="shared" si="7"/>
        <v>6</v>
      </c>
      <c r="X32" s="92">
        <v>0</v>
      </c>
      <c r="Y32" s="92">
        <f t="shared" si="8"/>
        <v>6</v>
      </c>
      <c r="Z32" s="38"/>
    </row>
    <row r="33" spans="1:26" ht="12.75" customHeight="1" x14ac:dyDescent="0.2">
      <c r="A33" s="93"/>
      <c r="B33" s="94"/>
      <c r="C33" s="95"/>
      <c r="D33" s="47">
        <v>3299</v>
      </c>
      <c r="E33" s="48">
        <v>5169</v>
      </c>
      <c r="F33" s="89" t="s">
        <v>100</v>
      </c>
      <c r="G33" s="90">
        <v>9</v>
      </c>
      <c r="H33" s="90">
        <v>0</v>
      </c>
      <c r="I33" s="90">
        <f t="shared" si="0"/>
        <v>9</v>
      </c>
      <c r="J33" s="91">
        <v>0</v>
      </c>
      <c r="K33" s="91">
        <f t="shared" si="1"/>
        <v>9</v>
      </c>
      <c r="L33" s="91">
        <v>0</v>
      </c>
      <c r="M33" s="91">
        <f t="shared" si="2"/>
        <v>9</v>
      </c>
      <c r="N33" s="92">
        <v>0</v>
      </c>
      <c r="O33" s="92">
        <f t="shared" si="3"/>
        <v>9</v>
      </c>
      <c r="P33" s="92">
        <v>0</v>
      </c>
      <c r="Q33" s="92">
        <f t="shared" si="4"/>
        <v>9</v>
      </c>
      <c r="R33" s="92">
        <v>0</v>
      </c>
      <c r="S33" s="92">
        <f t="shared" si="5"/>
        <v>9</v>
      </c>
      <c r="T33" s="92">
        <v>0</v>
      </c>
      <c r="U33" s="92">
        <f t="shared" si="6"/>
        <v>9</v>
      </c>
      <c r="V33" s="92">
        <v>0</v>
      </c>
      <c r="W33" s="92">
        <f t="shared" si="7"/>
        <v>9</v>
      </c>
      <c r="X33" s="92">
        <v>0</v>
      </c>
      <c r="Y33" s="92">
        <f t="shared" si="8"/>
        <v>9</v>
      </c>
      <c r="Z33" s="38"/>
    </row>
    <row r="34" spans="1:26" ht="12.75" customHeight="1" x14ac:dyDescent="0.2">
      <c r="A34" s="105"/>
      <c r="B34" s="106"/>
      <c r="C34" s="107"/>
      <c r="D34" s="47">
        <v>3299</v>
      </c>
      <c r="E34" s="48">
        <v>5175</v>
      </c>
      <c r="F34" s="89" t="s">
        <v>101</v>
      </c>
      <c r="G34" s="90">
        <v>15</v>
      </c>
      <c r="H34" s="90">
        <v>0</v>
      </c>
      <c r="I34" s="90">
        <f t="shared" si="0"/>
        <v>15</v>
      </c>
      <c r="J34" s="91">
        <v>0</v>
      </c>
      <c r="K34" s="91">
        <f t="shared" si="1"/>
        <v>15</v>
      </c>
      <c r="L34" s="91">
        <v>0</v>
      </c>
      <c r="M34" s="91">
        <f t="shared" si="2"/>
        <v>15</v>
      </c>
      <c r="N34" s="92">
        <v>0</v>
      </c>
      <c r="O34" s="92">
        <f t="shared" si="3"/>
        <v>15</v>
      </c>
      <c r="P34" s="92">
        <v>0</v>
      </c>
      <c r="Q34" s="92">
        <f t="shared" si="4"/>
        <v>15</v>
      </c>
      <c r="R34" s="92">
        <v>0</v>
      </c>
      <c r="S34" s="92">
        <f t="shared" si="5"/>
        <v>15</v>
      </c>
      <c r="T34" s="92">
        <v>0</v>
      </c>
      <c r="U34" s="92">
        <f t="shared" si="6"/>
        <v>15</v>
      </c>
      <c r="V34" s="92">
        <v>0</v>
      </c>
      <c r="W34" s="92">
        <f t="shared" si="7"/>
        <v>15</v>
      </c>
      <c r="X34" s="92">
        <v>0</v>
      </c>
      <c r="Y34" s="92">
        <f t="shared" si="8"/>
        <v>15</v>
      </c>
      <c r="Z34" s="38"/>
    </row>
    <row r="35" spans="1:26" ht="12.75" customHeight="1" x14ac:dyDescent="0.2">
      <c r="A35" s="93" t="s">
        <v>96</v>
      </c>
      <c r="B35" s="94" t="s">
        <v>117</v>
      </c>
      <c r="C35" s="95" t="s">
        <v>98</v>
      </c>
      <c r="D35" s="96" t="s">
        <v>73</v>
      </c>
      <c r="E35" s="97" t="s">
        <v>73</v>
      </c>
      <c r="F35" s="108" t="s">
        <v>118</v>
      </c>
      <c r="G35" s="83">
        <f>+G38</f>
        <v>100</v>
      </c>
      <c r="H35" s="83">
        <v>0</v>
      </c>
      <c r="I35" s="83">
        <f t="shared" si="0"/>
        <v>100</v>
      </c>
      <c r="J35" s="84">
        <v>0</v>
      </c>
      <c r="K35" s="84">
        <f t="shared" si="1"/>
        <v>100</v>
      </c>
      <c r="L35" s="84">
        <v>0</v>
      </c>
      <c r="M35" s="84">
        <f t="shared" si="2"/>
        <v>100</v>
      </c>
      <c r="N35" s="86">
        <v>0</v>
      </c>
      <c r="O35" s="86">
        <f t="shared" si="3"/>
        <v>100</v>
      </c>
      <c r="P35" s="86">
        <v>0</v>
      </c>
      <c r="Q35" s="86">
        <f t="shared" si="4"/>
        <v>100</v>
      </c>
      <c r="R35" s="86">
        <f>SUM(R36:R38)</f>
        <v>0</v>
      </c>
      <c r="S35" s="86">
        <f t="shared" si="5"/>
        <v>100</v>
      </c>
      <c r="T35" s="86">
        <v>0</v>
      </c>
      <c r="U35" s="86">
        <f t="shared" si="6"/>
        <v>100</v>
      </c>
      <c r="V35" s="86">
        <v>0</v>
      </c>
      <c r="W35" s="86">
        <f t="shared" si="7"/>
        <v>100</v>
      </c>
      <c r="X35" s="86">
        <v>0</v>
      </c>
      <c r="Y35" s="86">
        <f t="shared" si="8"/>
        <v>100</v>
      </c>
      <c r="Z35" s="38"/>
    </row>
    <row r="36" spans="1:26" ht="12.75" customHeight="1" x14ac:dyDescent="0.2">
      <c r="A36" s="93"/>
      <c r="B36" s="94"/>
      <c r="C36" s="95"/>
      <c r="D36" s="47">
        <v>3299</v>
      </c>
      <c r="E36" s="48">
        <v>5139</v>
      </c>
      <c r="F36" s="109" t="s">
        <v>105</v>
      </c>
      <c r="G36" s="90">
        <v>0</v>
      </c>
      <c r="H36" s="90"/>
      <c r="I36" s="90"/>
      <c r="J36" s="91"/>
      <c r="K36" s="91"/>
      <c r="L36" s="91"/>
      <c r="M36" s="91"/>
      <c r="N36" s="92"/>
      <c r="O36" s="92"/>
      <c r="P36" s="92"/>
      <c r="Q36" s="92">
        <v>0</v>
      </c>
      <c r="R36" s="92">
        <v>7</v>
      </c>
      <c r="S36" s="92">
        <f t="shared" si="5"/>
        <v>7</v>
      </c>
      <c r="T36" s="92">
        <v>0</v>
      </c>
      <c r="U36" s="92">
        <f t="shared" si="6"/>
        <v>7</v>
      </c>
      <c r="V36" s="92">
        <v>0</v>
      </c>
      <c r="W36" s="92">
        <f t="shared" si="7"/>
        <v>7</v>
      </c>
      <c r="X36" s="92">
        <v>0</v>
      </c>
      <c r="Y36" s="92">
        <f t="shared" si="8"/>
        <v>7</v>
      </c>
      <c r="Z36" s="38"/>
    </row>
    <row r="37" spans="1:26" ht="12.75" customHeight="1" x14ac:dyDescent="0.2">
      <c r="A37" s="93"/>
      <c r="B37" s="94"/>
      <c r="C37" s="95"/>
      <c r="D37" s="47">
        <v>3299</v>
      </c>
      <c r="E37" s="48">
        <v>5164</v>
      </c>
      <c r="F37" s="109" t="s">
        <v>106</v>
      </c>
      <c r="G37" s="90">
        <v>0</v>
      </c>
      <c r="H37" s="90"/>
      <c r="I37" s="90"/>
      <c r="J37" s="91"/>
      <c r="K37" s="91"/>
      <c r="L37" s="91"/>
      <c r="M37" s="91"/>
      <c r="N37" s="92"/>
      <c r="O37" s="92"/>
      <c r="P37" s="92"/>
      <c r="Q37" s="92">
        <v>0</v>
      </c>
      <c r="R37" s="92">
        <v>24.2</v>
      </c>
      <c r="S37" s="92">
        <f t="shared" si="5"/>
        <v>24.2</v>
      </c>
      <c r="T37" s="92">
        <v>0</v>
      </c>
      <c r="U37" s="92">
        <f t="shared" si="6"/>
        <v>24.2</v>
      </c>
      <c r="V37" s="92">
        <v>0</v>
      </c>
      <c r="W37" s="92">
        <f t="shared" si="7"/>
        <v>24.2</v>
      </c>
      <c r="X37" s="92">
        <v>0</v>
      </c>
      <c r="Y37" s="92">
        <f t="shared" si="8"/>
        <v>24.2</v>
      </c>
      <c r="Z37" s="38"/>
    </row>
    <row r="38" spans="1:26" ht="12.75" customHeight="1" x14ac:dyDescent="0.2">
      <c r="A38" s="105"/>
      <c r="B38" s="106"/>
      <c r="C38" s="107"/>
      <c r="D38" s="110">
        <v>3299</v>
      </c>
      <c r="E38" s="48">
        <v>5169</v>
      </c>
      <c r="F38" s="89" t="s">
        <v>100</v>
      </c>
      <c r="G38" s="90">
        <v>100</v>
      </c>
      <c r="H38" s="90">
        <v>0</v>
      </c>
      <c r="I38" s="90">
        <f t="shared" si="0"/>
        <v>100</v>
      </c>
      <c r="J38" s="91">
        <v>0</v>
      </c>
      <c r="K38" s="91">
        <f t="shared" si="1"/>
        <v>100</v>
      </c>
      <c r="L38" s="91">
        <v>0</v>
      </c>
      <c r="M38" s="91">
        <f t="shared" si="2"/>
        <v>100</v>
      </c>
      <c r="N38" s="92">
        <v>0</v>
      </c>
      <c r="O38" s="92">
        <f t="shared" si="3"/>
        <v>100</v>
      </c>
      <c r="P38" s="92">
        <v>0</v>
      </c>
      <c r="Q38" s="92">
        <f t="shared" si="4"/>
        <v>100</v>
      </c>
      <c r="R38" s="92">
        <v>-31.2</v>
      </c>
      <c r="S38" s="92">
        <f t="shared" si="5"/>
        <v>68.8</v>
      </c>
      <c r="T38" s="92">
        <v>0</v>
      </c>
      <c r="U38" s="92">
        <f t="shared" si="6"/>
        <v>68.8</v>
      </c>
      <c r="V38" s="92">
        <v>0</v>
      </c>
      <c r="W38" s="92">
        <f t="shared" si="7"/>
        <v>68.8</v>
      </c>
      <c r="X38" s="92">
        <v>0</v>
      </c>
      <c r="Y38" s="92">
        <f t="shared" si="8"/>
        <v>68.8</v>
      </c>
      <c r="Z38" s="38"/>
    </row>
    <row r="39" spans="1:26" x14ac:dyDescent="0.2">
      <c r="A39" s="93" t="s">
        <v>96</v>
      </c>
      <c r="B39" s="94" t="s">
        <v>119</v>
      </c>
      <c r="C39" s="95" t="s">
        <v>98</v>
      </c>
      <c r="D39" s="96" t="s">
        <v>73</v>
      </c>
      <c r="E39" s="97" t="s">
        <v>73</v>
      </c>
      <c r="F39" s="108" t="s">
        <v>120</v>
      </c>
      <c r="G39" s="83">
        <f>+G40</f>
        <v>600</v>
      </c>
      <c r="H39" s="83">
        <v>0</v>
      </c>
      <c r="I39" s="83">
        <f t="shared" si="0"/>
        <v>600</v>
      </c>
      <c r="J39" s="84">
        <v>0</v>
      </c>
      <c r="K39" s="84">
        <f t="shared" si="1"/>
        <v>600</v>
      </c>
      <c r="L39" s="84">
        <v>0</v>
      </c>
      <c r="M39" s="84">
        <f t="shared" si="2"/>
        <v>600</v>
      </c>
      <c r="N39" s="86">
        <v>0</v>
      </c>
      <c r="O39" s="86">
        <f t="shared" si="3"/>
        <v>600</v>
      </c>
      <c r="P39" s="86">
        <v>0</v>
      </c>
      <c r="Q39" s="86">
        <f t="shared" si="4"/>
        <v>600</v>
      </c>
      <c r="R39" s="86">
        <v>0</v>
      </c>
      <c r="S39" s="86">
        <f t="shared" si="5"/>
        <v>600</v>
      </c>
      <c r="T39" s="86">
        <v>0</v>
      </c>
      <c r="U39" s="86">
        <f t="shared" si="6"/>
        <v>600</v>
      </c>
      <c r="V39" s="86">
        <v>0</v>
      </c>
      <c r="W39" s="86">
        <f t="shared" si="7"/>
        <v>600</v>
      </c>
      <c r="X39" s="86">
        <v>0</v>
      </c>
      <c r="Y39" s="86">
        <f t="shared" si="8"/>
        <v>600</v>
      </c>
      <c r="Z39" s="38"/>
    </row>
    <row r="40" spans="1:26" x14ac:dyDescent="0.2">
      <c r="A40" s="105"/>
      <c r="B40" s="106"/>
      <c r="C40" s="107"/>
      <c r="D40" s="110">
        <v>3299</v>
      </c>
      <c r="E40" s="48">
        <v>5169</v>
      </c>
      <c r="F40" s="89" t="s">
        <v>100</v>
      </c>
      <c r="G40" s="90">
        <v>600</v>
      </c>
      <c r="H40" s="90">
        <v>0</v>
      </c>
      <c r="I40" s="90">
        <f t="shared" si="0"/>
        <v>600</v>
      </c>
      <c r="J40" s="91">
        <v>0</v>
      </c>
      <c r="K40" s="91">
        <f t="shared" si="1"/>
        <v>600</v>
      </c>
      <c r="L40" s="91">
        <v>0</v>
      </c>
      <c r="M40" s="91">
        <f t="shared" si="2"/>
        <v>600</v>
      </c>
      <c r="N40" s="92">
        <v>0</v>
      </c>
      <c r="O40" s="92">
        <f t="shared" si="3"/>
        <v>600</v>
      </c>
      <c r="P40" s="92">
        <v>0</v>
      </c>
      <c r="Q40" s="92">
        <f t="shared" si="4"/>
        <v>600</v>
      </c>
      <c r="R40" s="92">
        <v>0</v>
      </c>
      <c r="S40" s="92">
        <f t="shared" si="5"/>
        <v>600</v>
      </c>
      <c r="T40" s="92">
        <v>0</v>
      </c>
      <c r="U40" s="92">
        <f t="shared" si="6"/>
        <v>600</v>
      </c>
      <c r="V40" s="92">
        <v>0</v>
      </c>
      <c r="W40" s="92">
        <f t="shared" si="7"/>
        <v>600</v>
      </c>
      <c r="X40" s="92">
        <v>0</v>
      </c>
      <c r="Y40" s="92">
        <f t="shared" si="8"/>
        <v>600</v>
      </c>
      <c r="Z40" s="38"/>
    </row>
    <row r="41" spans="1:26" x14ac:dyDescent="0.2">
      <c r="A41" s="93" t="s">
        <v>96</v>
      </c>
      <c r="B41" s="94" t="s">
        <v>121</v>
      </c>
      <c r="C41" s="95" t="s">
        <v>98</v>
      </c>
      <c r="D41" s="96" t="s">
        <v>73</v>
      </c>
      <c r="E41" s="97" t="s">
        <v>73</v>
      </c>
      <c r="F41" s="108" t="s">
        <v>122</v>
      </c>
      <c r="G41" s="83">
        <f>SUM(G42:G46)</f>
        <v>100</v>
      </c>
      <c r="H41" s="83">
        <v>0</v>
      </c>
      <c r="I41" s="83">
        <f t="shared" si="0"/>
        <v>100</v>
      </c>
      <c r="J41" s="84">
        <v>0</v>
      </c>
      <c r="K41" s="84">
        <f t="shared" si="1"/>
        <v>100</v>
      </c>
      <c r="L41" s="84">
        <v>0</v>
      </c>
      <c r="M41" s="84">
        <f t="shared" si="2"/>
        <v>100</v>
      </c>
      <c r="N41" s="86">
        <f>SUM(N42:N46)</f>
        <v>0</v>
      </c>
      <c r="O41" s="86">
        <f t="shared" si="3"/>
        <v>100</v>
      </c>
      <c r="P41" s="86">
        <v>0</v>
      </c>
      <c r="Q41" s="86">
        <f t="shared" si="4"/>
        <v>100</v>
      </c>
      <c r="R41" s="86">
        <v>0</v>
      </c>
      <c r="S41" s="86">
        <f t="shared" si="5"/>
        <v>100</v>
      </c>
      <c r="T41" s="86">
        <v>0</v>
      </c>
      <c r="U41" s="86">
        <f t="shared" si="6"/>
        <v>100</v>
      </c>
      <c r="V41" s="86">
        <v>0</v>
      </c>
      <c r="W41" s="86">
        <f t="shared" si="7"/>
        <v>100</v>
      </c>
      <c r="X41" s="86">
        <v>0</v>
      </c>
      <c r="Y41" s="86">
        <f t="shared" si="8"/>
        <v>100</v>
      </c>
      <c r="Z41" s="38"/>
    </row>
    <row r="42" spans="1:26" x14ac:dyDescent="0.2">
      <c r="A42" s="93"/>
      <c r="B42" s="94"/>
      <c r="C42" s="95"/>
      <c r="D42" s="47">
        <v>3299</v>
      </c>
      <c r="E42" s="48">
        <v>5021</v>
      </c>
      <c r="F42" s="109" t="s">
        <v>104</v>
      </c>
      <c r="G42" s="90">
        <v>6</v>
      </c>
      <c r="H42" s="90">
        <v>0</v>
      </c>
      <c r="I42" s="90">
        <f t="shared" si="0"/>
        <v>6</v>
      </c>
      <c r="J42" s="91">
        <v>0</v>
      </c>
      <c r="K42" s="91">
        <f t="shared" si="1"/>
        <v>6</v>
      </c>
      <c r="L42" s="91">
        <v>0</v>
      </c>
      <c r="M42" s="91">
        <f t="shared" si="2"/>
        <v>6</v>
      </c>
      <c r="N42" s="92">
        <v>0</v>
      </c>
      <c r="O42" s="92">
        <f t="shared" si="3"/>
        <v>6</v>
      </c>
      <c r="P42" s="92">
        <v>0</v>
      </c>
      <c r="Q42" s="92">
        <f t="shared" si="4"/>
        <v>6</v>
      </c>
      <c r="R42" s="92">
        <v>0</v>
      </c>
      <c r="S42" s="92">
        <f t="shared" si="5"/>
        <v>6</v>
      </c>
      <c r="T42" s="92">
        <v>0</v>
      </c>
      <c r="U42" s="92">
        <f t="shared" si="6"/>
        <v>6</v>
      </c>
      <c r="V42" s="92">
        <v>0</v>
      </c>
      <c r="W42" s="92">
        <f t="shared" si="7"/>
        <v>6</v>
      </c>
      <c r="X42" s="92">
        <v>0</v>
      </c>
      <c r="Y42" s="92">
        <f t="shared" si="8"/>
        <v>6</v>
      </c>
      <c r="Z42" s="38"/>
    </row>
    <row r="43" spans="1:26" x14ac:dyDescent="0.2">
      <c r="A43" s="93"/>
      <c r="B43" s="94"/>
      <c r="C43" s="95"/>
      <c r="D43" s="47">
        <v>3299</v>
      </c>
      <c r="E43" s="48">
        <v>5139</v>
      </c>
      <c r="F43" s="89" t="s">
        <v>105</v>
      </c>
      <c r="G43" s="90">
        <v>4</v>
      </c>
      <c r="H43" s="90">
        <v>0</v>
      </c>
      <c r="I43" s="90">
        <f t="shared" si="0"/>
        <v>4</v>
      </c>
      <c r="J43" s="91">
        <v>0</v>
      </c>
      <c r="K43" s="91">
        <f t="shared" si="1"/>
        <v>4</v>
      </c>
      <c r="L43" s="91">
        <v>0</v>
      </c>
      <c r="M43" s="91">
        <f t="shared" si="2"/>
        <v>4</v>
      </c>
      <c r="N43" s="92">
        <v>0</v>
      </c>
      <c r="O43" s="92">
        <f t="shared" si="3"/>
        <v>4</v>
      </c>
      <c r="P43" s="92">
        <v>0</v>
      </c>
      <c r="Q43" s="92">
        <f t="shared" si="4"/>
        <v>4</v>
      </c>
      <c r="R43" s="92">
        <v>0</v>
      </c>
      <c r="S43" s="92">
        <f t="shared" si="5"/>
        <v>4</v>
      </c>
      <c r="T43" s="92">
        <v>0</v>
      </c>
      <c r="U43" s="92">
        <f t="shared" si="6"/>
        <v>4</v>
      </c>
      <c r="V43" s="92">
        <v>0</v>
      </c>
      <c r="W43" s="92">
        <f t="shared" si="7"/>
        <v>4</v>
      </c>
      <c r="X43" s="92">
        <v>0</v>
      </c>
      <c r="Y43" s="92">
        <f t="shared" si="8"/>
        <v>4</v>
      </c>
      <c r="Z43" s="38"/>
    </row>
    <row r="44" spans="1:26" x14ac:dyDescent="0.2">
      <c r="A44" s="93"/>
      <c r="B44" s="94"/>
      <c r="C44" s="95"/>
      <c r="D44" s="47">
        <v>3299</v>
      </c>
      <c r="E44" s="48">
        <v>5161</v>
      </c>
      <c r="F44" s="89" t="s">
        <v>123</v>
      </c>
      <c r="G44" s="90">
        <v>0</v>
      </c>
      <c r="H44" s="90"/>
      <c r="I44" s="90"/>
      <c r="J44" s="91"/>
      <c r="K44" s="91"/>
      <c r="L44" s="91"/>
      <c r="M44" s="91">
        <v>0</v>
      </c>
      <c r="N44" s="92">
        <v>1</v>
      </c>
      <c r="O44" s="92">
        <f t="shared" si="3"/>
        <v>1</v>
      </c>
      <c r="P44" s="92">
        <v>0</v>
      </c>
      <c r="Q44" s="92">
        <f t="shared" si="4"/>
        <v>1</v>
      </c>
      <c r="R44" s="92">
        <v>0</v>
      </c>
      <c r="S44" s="92">
        <f t="shared" si="5"/>
        <v>1</v>
      </c>
      <c r="T44" s="92">
        <v>0</v>
      </c>
      <c r="U44" s="92">
        <f t="shared" si="6"/>
        <v>1</v>
      </c>
      <c r="V44" s="92">
        <v>0</v>
      </c>
      <c r="W44" s="92">
        <f t="shared" si="7"/>
        <v>1</v>
      </c>
      <c r="X44" s="92">
        <v>0</v>
      </c>
      <c r="Y44" s="92">
        <f t="shared" si="8"/>
        <v>1</v>
      </c>
      <c r="Z44" s="38"/>
    </row>
    <row r="45" spans="1:26" x14ac:dyDescent="0.2">
      <c r="A45" s="93"/>
      <c r="B45" s="94"/>
      <c r="C45" s="95"/>
      <c r="D45" s="110">
        <v>3299</v>
      </c>
      <c r="E45" s="48">
        <v>5169</v>
      </c>
      <c r="F45" s="89" t="s">
        <v>100</v>
      </c>
      <c r="G45" s="90">
        <v>70</v>
      </c>
      <c r="H45" s="90">
        <v>0</v>
      </c>
      <c r="I45" s="90">
        <f t="shared" si="0"/>
        <v>70</v>
      </c>
      <c r="J45" s="91">
        <v>0</v>
      </c>
      <c r="K45" s="91">
        <f t="shared" si="1"/>
        <v>70</v>
      </c>
      <c r="L45" s="91">
        <v>0</v>
      </c>
      <c r="M45" s="91">
        <f t="shared" si="2"/>
        <v>70</v>
      </c>
      <c r="N45" s="92">
        <v>-1</v>
      </c>
      <c r="O45" s="92">
        <f t="shared" si="3"/>
        <v>69</v>
      </c>
      <c r="P45" s="92">
        <v>0</v>
      </c>
      <c r="Q45" s="92">
        <f t="shared" si="4"/>
        <v>69</v>
      </c>
      <c r="R45" s="92">
        <v>0</v>
      </c>
      <c r="S45" s="92">
        <f t="shared" si="5"/>
        <v>69</v>
      </c>
      <c r="T45" s="92">
        <v>0</v>
      </c>
      <c r="U45" s="92">
        <f t="shared" si="6"/>
        <v>69</v>
      </c>
      <c r="V45" s="92">
        <v>0</v>
      </c>
      <c r="W45" s="92">
        <f t="shared" si="7"/>
        <v>69</v>
      </c>
      <c r="X45" s="92">
        <v>0</v>
      </c>
      <c r="Y45" s="92">
        <f t="shared" si="8"/>
        <v>69</v>
      </c>
      <c r="Z45" s="38"/>
    </row>
    <row r="46" spans="1:26" x14ac:dyDescent="0.2">
      <c r="A46" s="93"/>
      <c r="B46" s="111"/>
      <c r="C46" s="112"/>
      <c r="D46" s="113">
        <v>3299</v>
      </c>
      <c r="E46" s="114">
        <v>5175</v>
      </c>
      <c r="F46" s="115" t="s">
        <v>101</v>
      </c>
      <c r="G46" s="90">
        <v>20</v>
      </c>
      <c r="H46" s="90">
        <v>0</v>
      </c>
      <c r="I46" s="90">
        <f t="shared" si="0"/>
        <v>20</v>
      </c>
      <c r="J46" s="91">
        <v>0</v>
      </c>
      <c r="K46" s="91">
        <f t="shared" si="1"/>
        <v>20</v>
      </c>
      <c r="L46" s="91">
        <v>0</v>
      </c>
      <c r="M46" s="91">
        <f t="shared" si="2"/>
        <v>20</v>
      </c>
      <c r="N46" s="92">
        <v>0</v>
      </c>
      <c r="O46" s="92">
        <f t="shared" si="3"/>
        <v>20</v>
      </c>
      <c r="P46" s="92">
        <v>0</v>
      </c>
      <c r="Q46" s="92">
        <f t="shared" si="4"/>
        <v>20</v>
      </c>
      <c r="R46" s="92">
        <v>0</v>
      </c>
      <c r="S46" s="92">
        <f t="shared" si="5"/>
        <v>20</v>
      </c>
      <c r="T46" s="92">
        <v>0</v>
      </c>
      <c r="U46" s="92">
        <f t="shared" si="6"/>
        <v>20</v>
      </c>
      <c r="V46" s="92">
        <v>0</v>
      </c>
      <c r="W46" s="92">
        <f t="shared" si="7"/>
        <v>20</v>
      </c>
      <c r="X46" s="92">
        <v>0</v>
      </c>
      <c r="Y46" s="92">
        <f t="shared" si="8"/>
        <v>20</v>
      </c>
      <c r="Z46" s="38"/>
    </row>
    <row r="47" spans="1:26" ht="12.75" customHeight="1" x14ac:dyDescent="0.2">
      <c r="A47" s="93" t="s">
        <v>96</v>
      </c>
      <c r="B47" s="94" t="s">
        <v>124</v>
      </c>
      <c r="C47" s="95" t="s">
        <v>98</v>
      </c>
      <c r="D47" s="96" t="s">
        <v>73</v>
      </c>
      <c r="E47" s="97" t="s">
        <v>73</v>
      </c>
      <c r="F47" s="108" t="s">
        <v>125</v>
      </c>
      <c r="G47" s="83">
        <f>+G48</f>
        <v>400</v>
      </c>
      <c r="H47" s="83">
        <v>0</v>
      </c>
      <c r="I47" s="83">
        <f t="shared" si="0"/>
        <v>400</v>
      </c>
      <c r="J47" s="84">
        <v>0</v>
      </c>
      <c r="K47" s="84">
        <f t="shared" si="1"/>
        <v>400</v>
      </c>
      <c r="L47" s="84">
        <v>0</v>
      </c>
      <c r="M47" s="84">
        <f t="shared" si="2"/>
        <v>400</v>
      </c>
      <c r="N47" s="86">
        <v>0</v>
      </c>
      <c r="O47" s="86">
        <f t="shared" si="3"/>
        <v>400</v>
      </c>
      <c r="P47" s="86">
        <v>0</v>
      </c>
      <c r="Q47" s="86">
        <f t="shared" si="4"/>
        <v>400</v>
      </c>
      <c r="R47" s="86">
        <v>0</v>
      </c>
      <c r="S47" s="86">
        <f t="shared" si="5"/>
        <v>400</v>
      </c>
      <c r="T47" s="86">
        <v>0</v>
      </c>
      <c r="U47" s="86">
        <f t="shared" si="6"/>
        <v>400</v>
      </c>
      <c r="V47" s="86">
        <v>0</v>
      </c>
      <c r="W47" s="86">
        <f t="shared" si="7"/>
        <v>400</v>
      </c>
      <c r="X47" s="86">
        <v>0</v>
      </c>
      <c r="Y47" s="86">
        <f t="shared" si="8"/>
        <v>400</v>
      </c>
      <c r="Z47" s="38"/>
    </row>
    <row r="48" spans="1:26" ht="12.75" customHeight="1" x14ac:dyDescent="0.2">
      <c r="A48" s="116"/>
      <c r="B48" s="111"/>
      <c r="C48" s="112"/>
      <c r="D48" s="117">
        <v>3299</v>
      </c>
      <c r="E48" s="118">
        <v>5169</v>
      </c>
      <c r="F48" s="119" t="s">
        <v>100</v>
      </c>
      <c r="G48" s="99">
        <v>400</v>
      </c>
      <c r="H48" s="99">
        <v>0</v>
      </c>
      <c r="I48" s="99">
        <f t="shared" si="0"/>
        <v>400</v>
      </c>
      <c r="J48" s="100">
        <v>0</v>
      </c>
      <c r="K48" s="100">
        <f t="shared" si="1"/>
        <v>400</v>
      </c>
      <c r="L48" s="100">
        <v>0</v>
      </c>
      <c r="M48" s="100">
        <f t="shared" si="2"/>
        <v>400</v>
      </c>
      <c r="N48" s="101">
        <v>0</v>
      </c>
      <c r="O48" s="101">
        <f t="shared" si="3"/>
        <v>400</v>
      </c>
      <c r="P48" s="101">
        <v>0</v>
      </c>
      <c r="Q48" s="101">
        <f t="shared" si="4"/>
        <v>400</v>
      </c>
      <c r="R48" s="101">
        <v>0</v>
      </c>
      <c r="S48" s="101">
        <f t="shared" si="5"/>
        <v>400</v>
      </c>
      <c r="T48" s="101">
        <v>0</v>
      </c>
      <c r="U48" s="101">
        <f t="shared" si="6"/>
        <v>400</v>
      </c>
      <c r="V48" s="101">
        <v>0</v>
      </c>
      <c r="W48" s="101">
        <f t="shared" si="7"/>
        <v>400</v>
      </c>
      <c r="X48" s="92">
        <v>0</v>
      </c>
      <c r="Y48" s="92">
        <f t="shared" si="8"/>
        <v>400</v>
      </c>
      <c r="Z48" s="38"/>
    </row>
    <row r="49" spans="1:26" ht="12.75" customHeight="1" x14ac:dyDescent="0.2">
      <c r="A49" s="93" t="s">
        <v>96</v>
      </c>
      <c r="B49" s="94" t="s">
        <v>126</v>
      </c>
      <c r="C49" s="95" t="s">
        <v>98</v>
      </c>
      <c r="D49" s="96" t="s">
        <v>73</v>
      </c>
      <c r="E49" s="97" t="s">
        <v>73</v>
      </c>
      <c r="F49" s="108" t="s">
        <v>347</v>
      </c>
      <c r="G49" s="83">
        <v>0</v>
      </c>
      <c r="H49" s="83"/>
      <c r="I49" s="83"/>
      <c r="J49" s="84"/>
      <c r="K49" s="84"/>
      <c r="L49" s="84"/>
      <c r="M49" s="84"/>
      <c r="N49" s="86"/>
      <c r="O49" s="86"/>
      <c r="P49" s="86"/>
      <c r="Q49" s="86"/>
      <c r="R49" s="86"/>
      <c r="S49" s="86"/>
      <c r="T49" s="86"/>
      <c r="U49" s="86"/>
      <c r="V49" s="86"/>
      <c r="W49" s="86">
        <v>0</v>
      </c>
      <c r="X49" s="86">
        <f>+X50</f>
        <v>20</v>
      </c>
      <c r="Y49" s="86">
        <f t="shared" si="8"/>
        <v>20</v>
      </c>
      <c r="Z49" s="38" t="s">
        <v>94</v>
      </c>
    </row>
    <row r="50" spans="1:26" ht="12.75" customHeight="1" thickBot="1" x14ac:dyDescent="0.25">
      <c r="A50" s="124"/>
      <c r="B50" s="149"/>
      <c r="C50" s="150"/>
      <c r="D50" s="50">
        <v>3299</v>
      </c>
      <c r="E50" s="51">
        <v>5169</v>
      </c>
      <c r="F50" s="151" t="s">
        <v>100</v>
      </c>
      <c r="G50" s="133">
        <v>0</v>
      </c>
      <c r="H50" s="133"/>
      <c r="I50" s="133"/>
      <c r="J50" s="135"/>
      <c r="K50" s="135"/>
      <c r="L50" s="135"/>
      <c r="M50" s="135"/>
      <c r="N50" s="136"/>
      <c r="O50" s="136"/>
      <c r="P50" s="136"/>
      <c r="Q50" s="136"/>
      <c r="R50" s="136"/>
      <c r="S50" s="136"/>
      <c r="T50" s="136"/>
      <c r="U50" s="136"/>
      <c r="V50" s="136"/>
      <c r="W50" s="136">
        <v>0</v>
      </c>
      <c r="X50" s="136">
        <v>20</v>
      </c>
      <c r="Y50" s="136">
        <f t="shared" si="8"/>
        <v>20</v>
      </c>
      <c r="Z50" s="38"/>
    </row>
    <row r="51" spans="1:26" s="122" customFormat="1" ht="22.5" customHeight="1" x14ac:dyDescent="0.2">
      <c r="A51" s="44" t="s">
        <v>74</v>
      </c>
      <c r="B51" s="265" t="s">
        <v>73</v>
      </c>
      <c r="C51" s="266"/>
      <c r="D51" s="45" t="s">
        <v>73</v>
      </c>
      <c r="E51" s="55" t="s">
        <v>73</v>
      </c>
      <c r="F51" s="120" t="s">
        <v>127</v>
      </c>
      <c r="G51" s="73">
        <f>+G52+G56+G58+G60+G65</f>
        <v>1080</v>
      </c>
      <c r="H51" s="73">
        <v>0</v>
      </c>
      <c r="I51" s="73">
        <f t="shared" si="0"/>
        <v>1080</v>
      </c>
      <c r="J51" s="74">
        <v>0</v>
      </c>
      <c r="K51" s="74">
        <f t="shared" si="1"/>
        <v>1080</v>
      </c>
      <c r="L51" s="74">
        <v>0</v>
      </c>
      <c r="M51" s="74">
        <f t="shared" si="2"/>
        <v>1080</v>
      </c>
      <c r="N51" s="76">
        <v>0</v>
      </c>
      <c r="O51" s="76">
        <f t="shared" si="3"/>
        <v>1080</v>
      </c>
      <c r="P51" s="76">
        <v>0</v>
      </c>
      <c r="Q51" s="76">
        <f t="shared" si="4"/>
        <v>1080</v>
      </c>
      <c r="R51" s="76">
        <v>0</v>
      </c>
      <c r="S51" s="76">
        <f t="shared" si="5"/>
        <v>1080</v>
      </c>
      <c r="T51" s="76">
        <v>0</v>
      </c>
      <c r="U51" s="76">
        <f t="shared" si="6"/>
        <v>1080</v>
      </c>
      <c r="V51" s="76">
        <v>0</v>
      </c>
      <c r="W51" s="76">
        <f t="shared" si="7"/>
        <v>1080</v>
      </c>
      <c r="X51" s="76">
        <v>0</v>
      </c>
      <c r="Y51" s="76">
        <f t="shared" si="8"/>
        <v>1080</v>
      </c>
      <c r="Z51" s="121"/>
    </row>
    <row r="52" spans="1:26" s="122" customFormat="1" ht="22.5" customHeight="1" x14ac:dyDescent="0.2">
      <c r="A52" s="93" t="s">
        <v>74</v>
      </c>
      <c r="B52" s="94" t="s">
        <v>128</v>
      </c>
      <c r="C52" s="95" t="s">
        <v>98</v>
      </c>
      <c r="D52" s="96" t="s">
        <v>73</v>
      </c>
      <c r="E52" s="97" t="s">
        <v>73</v>
      </c>
      <c r="F52" s="108" t="s">
        <v>129</v>
      </c>
      <c r="G52" s="83">
        <f>SUM(G53:G55)</f>
        <v>70</v>
      </c>
      <c r="H52" s="83">
        <v>0</v>
      </c>
      <c r="I52" s="83">
        <f t="shared" si="0"/>
        <v>70</v>
      </c>
      <c r="J52" s="84">
        <v>0</v>
      </c>
      <c r="K52" s="84">
        <f t="shared" si="1"/>
        <v>70</v>
      </c>
      <c r="L52" s="84">
        <v>0</v>
      </c>
      <c r="M52" s="84">
        <f t="shared" si="2"/>
        <v>70</v>
      </c>
      <c r="N52" s="86">
        <v>0</v>
      </c>
      <c r="O52" s="86">
        <f t="shared" si="3"/>
        <v>70</v>
      </c>
      <c r="P52" s="86">
        <v>0</v>
      </c>
      <c r="Q52" s="86">
        <f t="shared" si="4"/>
        <v>70</v>
      </c>
      <c r="R52" s="86">
        <v>0</v>
      </c>
      <c r="S52" s="86">
        <f t="shared" si="5"/>
        <v>70</v>
      </c>
      <c r="T52" s="86">
        <v>0</v>
      </c>
      <c r="U52" s="86">
        <f t="shared" si="6"/>
        <v>70</v>
      </c>
      <c r="V52" s="86">
        <v>0</v>
      </c>
      <c r="W52" s="86">
        <f t="shared" si="7"/>
        <v>70</v>
      </c>
      <c r="X52" s="86">
        <v>0</v>
      </c>
      <c r="Y52" s="86">
        <f t="shared" si="8"/>
        <v>70</v>
      </c>
      <c r="Z52" s="121"/>
    </row>
    <row r="53" spans="1:26" s="122" customFormat="1" x14ac:dyDescent="0.2">
      <c r="A53" s="93"/>
      <c r="B53" s="123"/>
      <c r="C53" s="123"/>
      <c r="D53" s="110">
        <v>3299</v>
      </c>
      <c r="E53" s="48">
        <v>5169</v>
      </c>
      <c r="F53" s="89" t="s">
        <v>100</v>
      </c>
      <c r="G53" s="90">
        <v>60.5</v>
      </c>
      <c r="H53" s="90">
        <v>0</v>
      </c>
      <c r="I53" s="90">
        <f t="shared" si="0"/>
        <v>60.5</v>
      </c>
      <c r="J53" s="91">
        <v>0</v>
      </c>
      <c r="K53" s="91">
        <f t="shared" si="1"/>
        <v>60.5</v>
      </c>
      <c r="L53" s="91">
        <v>0</v>
      </c>
      <c r="M53" s="91">
        <f t="shared" si="2"/>
        <v>60.5</v>
      </c>
      <c r="N53" s="92">
        <v>0</v>
      </c>
      <c r="O53" s="92">
        <f t="shared" si="3"/>
        <v>60.5</v>
      </c>
      <c r="P53" s="92">
        <v>0</v>
      </c>
      <c r="Q53" s="92">
        <f t="shared" si="4"/>
        <v>60.5</v>
      </c>
      <c r="R53" s="92">
        <v>0</v>
      </c>
      <c r="S53" s="92">
        <f t="shared" si="5"/>
        <v>60.5</v>
      </c>
      <c r="T53" s="92">
        <v>0</v>
      </c>
      <c r="U53" s="92">
        <f t="shared" si="6"/>
        <v>60.5</v>
      </c>
      <c r="V53" s="92">
        <v>0</v>
      </c>
      <c r="W53" s="92">
        <f t="shared" si="7"/>
        <v>60.5</v>
      </c>
      <c r="X53" s="92">
        <v>0</v>
      </c>
      <c r="Y53" s="92">
        <f t="shared" si="8"/>
        <v>60.5</v>
      </c>
      <c r="Z53" s="121"/>
    </row>
    <row r="54" spans="1:26" s="122" customFormat="1" x14ac:dyDescent="0.2">
      <c r="A54" s="93"/>
      <c r="B54" s="123"/>
      <c r="C54" s="123"/>
      <c r="D54" s="110">
        <v>6310</v>
      </c>
      <c r="E54" s="48">
        <v>5163</v>
      </c>
      <c r="F54" s="89" t="s">
        <v>130</v>
      </c>
      <c r="G54" s="90">
        <v>3.5</v>
      </c>
      <c r="H54" s="90">
        <v>0</v>
      </c>
      <c r="I54" s="90">
        <f t="shared" si="0"/>
        <v>3.5</v>
      </c>
      <c r="J54" s="91">
        <v>0</v>
      </c>
      <c r="K54" s="91">
        <f t="shared" si="1"/>
        <v>3.5</v>
      </c>
      <c r="L54" s="91">
        <v>0</v>
      </c>
      <c r="M54" s="91">
        <f t="shared" si="2"/>
        <v>3.5</v>
      </c>
      <c r="N54" s="92">
        <v>0</v>
      </c>
      <c r="O54" s="92">
        <f t="shared" si="3"/>
        <v>3.5</v>
      </c>
      <c r="P54" s="92">
        <v>0</v>
      </c>
      <c r="Q54" s="92">
        <f t="shared" si="4"/>
        <v>3.5</v>
      </c>
      <c r="R54" s="92">
        <v>0</v>
      </c>
      <c r="S54" s="92">
        <f t="shared" si="5"/>
        <v>3.5</v>
      </c>
      <c r="T54" s="92">
        <v>0</v>
      </c>
      <c r="U54" s="92">
        <f t="shared" si="6"/>
        <v>3.5</v>
      </c>
      <c r="V54" s="92">
        <v>0</v>
      </c>
      <c r="W54" s="92">
        <f t="shared" si="7"/>
        <v>3.5</v>
      </c>
      <c r="X54" s="92">
        <v>0</v>
      </c>
      <c r="Y54" s="92">
        <f t="shared" si="8"/>
        <v>3.5</v>
      </c>
      <c r="Z54" s="121"/>
    </row>
    <row r="55" spans="1:26" s="122" customFormat="1" x14ac:dyDescent="0.2">
      <c r="A55" s="93"/>
      <c r="B55" s="123"/>
      <c r="C55" s="123"/>
      <c r="D55" s="110">
        <v>6320</v>
      </c>
      <c r="E55" s="48">
        <v>5163</v>
      </c>
      <c r="F55" s="89" t="s">
        <v>130</v>
      </c>
      <c r="G55" s="90">
        <v>6</v>
      </c>
      <c r="H55" s="90">
        <v>0</v>
      </c>
      <c r="I55" s="90">
        <f t="shared" si="0"/>
        <v>6</v>
      </c>
      <c r="J55" s="91">
        <v>0</v>
      </c>
      <c r="K55" s="91">
        <f t="shared" si="1"/>
        <v>6</v>
      </c>
      <c r="L55" s="91">
        <v>0</v>
      </c>
      <c r="M55" s="91">
        <f t="shared" si="2"/>
        <v>6</v>
      </c>
      <c r="N55" s="92">
        <v>0</v>
      </c>
      <c r="O55" s="92">
        <f t="shared" si="3"/>
        <v>6</v>
      </c>
      <c r="P55" s="92">
        <v>0</v>
      </c>
      <c r="Q55" s="92">
        <f t="shared" si="4"/>
        <v>6</v>
      </c>
      <c r="R55" s="92">
        <v>0</v>
      </c>
      <c r="S55" s="92">
        <f t="shared" si="5"/>
        <v>6</v>
      </c>
      <c r="T55" s="92">
        <v>0</v>
      </c>
      <c r="U55" s="92">
        <f t="shared" si="6"/>
        <v>6</v>
      </c>
      <c r="V55" s="92">
        <v>0</v>
      </c>
      <c r="W55" s="92">
        <f t="shared" si="7"/>
        <v>6</v>
      </c>
      <c r="X55" s="92">
        <v>0</v>
      </c>
      <c r="Y55" s="92">
        <f t="shared" si="8"/>
        <v>6</v>
      </c>
      <c r="Z55" s="121"/>
    </row>
    <row r="56" spans="1:26" s="122" customFormat="1" x14ac:dyDescent="0.2">
      <c r="A56" s="93" t="s">
        <v>74</v>
      </c>
      <c r="B56" s="94" t="s">
        <v>131</v>
      </c>
      <c r="C56" s="95" t="s">
        <v>98</v>
      </c>
      <c r="D56" s="96" t="s">
        <v>73</v>
      </c>
      <c r="E56" s="97" t="s">
        <v>73</v>
      </c>
      <c r="F56" s="98" t="s">
        <v>132</v>
      </c>
      <c r="G56" s="83">
        <f>+G57</f>
        <v>500</v>
      </c>
      <c r="H56" s="83">
        <v>0</v>
      </c>
      <c r="I56" s="83">
        <f t="shared" si="0"/>
        <v>500</v>
      </c>
      <c r="J56" s="84">
        <v>0</v>
      </c>
      <c r="K56" s="84">
        <f t="shared" si="1"/>
        <v>500</v>
      </c>
      <c r="L56" s="84">
        <v>0</v>
      </c>
      <c r="M56" s="84">
        <f t="shared" si="2"/>
        <v>500</v>
      </c>
      <c r="N56" s="86">
        <v>0</v>
      </c>
      <c r="O56" s="86">
        <f t="shared" si="3"/>
        <v>500</v>
      </c>
      <c r="P56" s="86">
        <v>0</v>
      </c>
      <c r="Q56" s="86">
        <f t="shared" si="4"/>
        <v>500</v>
      </c>
      <c r="R56" s="86">
        <v>0</v>
      </c>
      <c r="S56" s="86">
        <f t="shared" si="5"/>
        <v>500</v>
      </c>
      <c r="T56" s="86">
        <v>0</v>
      </c>
      <c r="U56" s="86">
        <f t="shared" si="6"/>
        <v>500</v>
      </c>
      <c r="V56" s="86">
        <v>0</v>
      </c>
      <c r="W56" s="86">
        <f t="shared" si="7"/>
        <v>500</v>
      </c>
      <c r="X56" s="86">
        <v>0</v>
      </c>
      <c r="Y56" s="86">
        <f t="shared" si="8"/>
        <v>500</v>
      </c>
      <c r="Z56" s="121"/>
    </row>
    <row r="57" spans="1:26" s="122" customFormat="1" x14ac:dyDescent="0.2">
      <c r="A57" s="93"/>
      <c r="B57" s="123"/>
      <c r="C57" s="123"/>
      <c r="D57" s="110">
        <v>3299</v>
      </c>
      <c r="E57" s="48">
        <v>5169</v>
      </c>
      <c r="F57" s="89" t="s">
        <v>100</v>
      </c>
      <c r="G57" s="90">
        <v>500</v>
      </c>
      <c r="H57" s="90">
        <v>0</v>
      </c>
      <c r="I57" s="90">
        <f t="shared" si="0"/>
        <v>500</v>
      </c>
      <c r="J57" s="91">
        <v>0</v>
      </c>
      <c r="K57" s="91">
        <f t="shared" si="1"/>
        <v>500</v>
      </c>
      <c r="L57" s="91">
        <v>0</v>
      </c>
      <c r="M57" s="91">
        <f t="shared" si="2"/>
        <v>500</v>
      </c>
      <c r="N57" s="92">
        <v>0</v>
      </c>
      <c r="O57" s="92">
        <f t="shared" si="3"/>
        <v>500</v>
      </c>
      <c r="P57" s="92">
        <v>0</v>
      </c>
      <c r="Q57" s="92">
        <f t="shared" si="4"/>
        <v>500</v>
      </c>
      <c r="R57" s="92">
        <v>0</v>
      </c>
      <c r="S57" s="92">
        <f t="shared" si="5"/>
        <v>500</v>
      </c>
      <c r="T57" s="92">
        <v>0</v>
      </c>
      <c r="U57" s="92">
        <f t="shared" si="6"/>
        <v>500</v>
      </c>
      <c r="V57" s="92">
        <v>0</v>
      </c>
      <c r="W57" s="92">
        <f t="shared" si="7"/>
        <v>500</v>
      </c>
      <c r="X57" s="92">
        <v>0</v>
      </c>
      <c r="Y57" s="92">
        <f t="shared" si="8"/>
        <v>500</v>
      </c>
      <c r="Z57" s="121"/>
    </row>
    <row r="58" spans="1:26" s="122" customFormat="1" x14ac:dyDescent="0.2">
      <c r="A58" s="93" t="s">
        <v>74</v>
      </c>
      <c r="B58" s="94" t="s">
        <v>133</v>
      </c>
      <c r="C58" s="95" t="s">
        <v>98</v>
      </c>
      <c r="D58" s="96" t="s">
        <v>73</v>
      </c>
      <c r="E58" s="97" t="s">
        <v>73</v>
      </c>
      <c r="F58" s="98" t="s">
        <v>134</v>
      </c>
      <c r="G58" s="83">
        <f>+G59</f>
        <v>10</v>
      </c>
      <c r="H58" s="90">
        <v>0</v>
      </c>
      <c r="I58" s="83">
        <f t="shared" si="0"/>
        <v>10</v>
      </c>
      <c r="J58" s="84">
        <v>0</v>
      </c>
      <c r="K58" s="84">
        <f t="shared" si="1"/>
        <v>10</v>
      </c>
      <c r="L58" s="84">
        <v>0</v>
      </c>
      <c r="M58" s="84">
        <f t="shared" si="2"/>
        <v>10</v>
      </c>
      <c r="N58" s="86">
        <v>0</v>
      </c>
      <c r="O58" s="86">
        <f t="shared" si="3"/>
        <v>10</v>
      </c>
      <c r="P58" s="86">
        <v>0</v>
      </c>
      <c r="Q58" s="86">
        <f t="shared" si="4"/>
        <v>10</v>
      </c>
      <c r="R58" s="86">
        <v>0</v>
      </c>
      <c r="S58" s="86">
        <f t="shared" si="5"/>
        <v>10</v>
      </c>
      <c r="T58" s="86">
        <v>0</v>
      </c>
      <c r="U58" s="86">
        <f t="shared" si="6"/>
        <v>10</v>
      </c>
      <c r="V58" s="86">
        <v>0</v>
      </c>
      <c r="W58" s="86">
        <f t="shared" si="7"/>
        <v>10</v>
      </c>
      <c r="X58" s="86">
        <v>0</v>
      </c>
      <c r="Y58" s="86">
        <f t="shared" si="8"/>
        <v>10</v>
      </c>
      <c r="Z58" s="121"/>
    </row>
    <row r="59" spans="1:26" s="122" customFormat="1" x14ac:dyDescent="0.2">
      <c r="A59" s="93"/>
      <c r="B59" s="123"/>
      <c r="C59" s="123"/>
      <c r="D59" s="110">
        <v>3299</v>
      </c>
      <c r="E59" s="48">
        <v>5169</v>
      </c>
      <c r="F59" s="89" t="s">
        <v>100</v>
      </c>
      <c r="G59" s="90">
        <v>10</v>
      </c>
      <c r="H59" s="90">
        <v>0</v>
      </c>
      <c r="I59" s="90">
        <f t="shared" si="0"/>
        <v>10</v>
      </c>
      <c r="J59" s="91">
        <v>0</v>
      </c>
      <c r="K59" s="91">
        <f t="shared" si="1"/>
        <v>10</v>
      </c>
      <c r="L59" s="91">
        <v>0</v>
      </c>
      <c r="M59" s="91">
        <f t="shared" si="2"/>
        <v>10</v>
      </c>
      <c r="N59" s="92">
        <v>0</v>
      </c>
      <c r="O59" s="92">
        <f t="shared" si="3"/>
        <v>10</v>
      </c>
      <c r="P59" s="92">
        <v>0</v>
      </c>
      <c r="Q59" s="92">
        <f t="shared" si="4"/>
        <v>10</v>
      </c>
      <c r="R59" s="92">
        <v>0</v>
      </c>
      <c r="S59" s="92">
        <f t="shared" si="5"/>
        <v>10</v>
      </c>
      <c r="T59" s="92">
        <v>0</v>
      </c>
      <c r="U59" s="92">
        <f t="shared" si="6"/>
        <v>10</v>
      </c>
      <c r="V59" s="92">
        <v>0</v>
      </c>
      <c r="W59" s="92">
        <f t="shared" si="7"/>
        <v>10</v>
      </c>
      <c r="X59" s="92">
        <v>0</v>
      </c>
      <c r="Y59" s="92">
        <f t="shared" si="8"/>
        <v>10</v>
      </c>
      <c r="Z59" s="121"/>
    </row>
    <row r="60" spans="1:26" s="122" customFormat="1" x14ac:dyDescent="0.2">
      <c r="A60" s="93" t="s">
        <v>74</v>
      </c>
      <c r="B60" s="94" t="s">
        <v>135</v>
      </c>
      <c r="C60" s="95" t="s">
        <v>98</v>
      </c>
      <c r="D60" s="96" t="s">
        <v>73</v>
      </c>
      <c r="E60" s="97" t="s">
        <v>73</v>
      </c>
      <c r="F60" s="98" t="s">
        <v>136</v>
      </c>
      <c r="G60" s="83">
        <f>SUM(G61:G64)</f>
        <v>250</v>
      </c>
      <c r="H60" s="83">
        <v>0</v>
      </c>
      <c r="I60" s="83">
        <f t="shared" si="0"/>
        <v>250</v>
      </c>
      <c r="J60" s="84">
        <v>0</v>
      </c>
      <c r="K60" s="84">
        <f t="shared" si="1"/>
        <v>250</v>
      </c>
      <c r="L60" s="84">
        <v>0</v>
      </c>
      <c r="M60" s="84">
        <f t="shared" si="2"/>
        <v>250</v>
      </c>
      <c r="N60" s="86">
        <v>0</v>
      </c>
      <c r="O60" s="86">
        <f t="shared" si="3"/>
        <v>250</v>
      </c>
      <c r="P60" s="86">
        <v>0</v>
      </c>
      <c r="Q60" s="86">
        <f t="shared" si="4"/>
        <v>250</v>
      </c>
      <c r="R60" s="86">
        <v>0</v>
      </c>
      <c r="S60" s="86">
        <f t="shared" si="5"/>
        <v>250</v>
      </c>
      <c r="T60" s="86">
        <v>0</v>
      </c>
      <c r="U60" s="86">
        <f t="shared" si="6"/>
        <v>250</v>
      </c>
      <c r="V60" s="86">
        <v>0</v>
      </c>
      <c r="W60" s="86">
        <f t="shared" si="7"/>
        <v>250</v>
      </c>
      <c r="X60" s="86">
        <v>0</v>
      </c>
      <c r="Y60" s="86">
        <f t="shared" si="8"/>
        <v>250</v>
      </c>
      <c r="Z60" s="121"/>
    </row>
    <row r="61" spans="1:26" s="122" customFormat="1" x14ac:dyDescent="0.2">
      <c r="A61" s="93"/>
      <c r="B61" s="123"/>
      <c r="C61" s="123"/>
      <c r="D61" s="47">
        <v>3299</v>
      </c>
      <c r="E61" s="48">
        <v>5021</v>
      </c>
      <c r="F61" s="89" t="s">
        <v>104</v>
      </c>
      <c r="G61" s="90">
        <v>100</v>
      </c>
      <c r="H61" s="90">
        <v>0</v>
      </c>
      <c r="I61" s="90">
        <f t="shared" si="0"/>
        <v>100</v>
      </c>
      <c r="J61" s="91">
        <v>0</v>
      </c>
      <c r="K61" s="91">
        <f t="shared" si="1"/>
        <v>100</v>
      </c>
      <c r="L61" s="91">
        <v>0</v>
      </c>
      <c r="M61" s="91">
        <f t="shared" si="2"/>
        <v>100</v>
      </c>
      <c r="N61" s="92">
        <v>0</v>
      </c>
      <c r="O61" s="92">
        <f t="shared" si="3"/>
        <v>100</v>
      </c>
      <c r="P61" s="92">
        <v>0</v>
      </c>
      <c r="Q61" s="92">
        <f t="shared" si="4"/>
        <v>100</v>
      </c>
      <c r="R61" s="92">
        <v>0</v>
      </c>
      <c r="S61" s="92">
        <f t="shared" si="5"/>
        <v>100</v>
      </c>
      <c r="T61" s="92">
        <v>0</v>
      </c>
      <c r="U61" s="92">
        <f t="shared" si="6"/>
        <v>100</v>
      </c>
      <c r="V61" s="92">
        <v>0</v>
      </c>
      <c r="W61" s="92">
        <f t="shared" si="7"/>
        <v>100</v>
      </c>
      <c r="X61" s="92">
        <v>0</v>
      </c>
      <c r="Y61" s="92">
        <f t="shared" si="8"/>
        <v>100</v>
      </c>
      <c r="Z61" s="121"/>
    </row>
    <row r="62" spans="1:26" s="122" customFormat="1" x14ac:dyDescent="0.2">
      <c r="A62" s="93"/>
      <c r="B62" s="123"/>
      <c r="C62" s="123"/>
      <c r="D62" s="47">
        <v>3299</v>
      </c>
      <c r="E62" s="48">
        <v>5164</v>
      </c>
      <c r="F62" s="89" t="s">
        <v>106</v>
      </c>
      <c r="G62" s="90">
        <v>35</v>
      </c>
      <c r="H62" s="90">
        <v>0</v>
      </c>
      <c r="I62" s="90">
        <f t="shared" si="0"/>
        <v>35</v>
      </c>
      <c r="J62" s="91">
        <v>0</v>
      </c>
      <c r="K62" s="91">
        <f t="shared" si="1"/>
        <v>35</v>
      </c>
      <c r="L62" s="91">
        <v>0</v>
      </c>
      <c r="M62" s="91">
        <f t="shared" si="2"/>
        <v>35</v>
      </c>
      <c r="N62" s="92">
        <v>0</v>
      </c>
      <c r="O62" s="92">
        <f t="shared" si="3"/>
        <v>35</v>
      </c>
      <c r="P62" s="92">
        <v>0</v>
      </c>
      <c r="Q62" s="92">
        <f t="shared" si="4"/>
        <v>35</v>
      </c>
      <c r="R62" s="92">
        <v>0</v>
      </c>
      <c r="S62" s="92">
        <f t="shared" si="5"/>
        <v>35</v>
      </c>
      <c r="T62" s="92">
        <v>0</v>
      </c>
      <c r="U62" s="92">
        <f t="shared" si="6"/>
        <v>35</v>
      </c>
      <c r="V62" s="92">
        <v>0</v>
      </c>
      <c r="W62" s="92">
        <f t="shared" si="7"/>
        <v>35</v>
      </c>
      <c r="X62" s="92">
        <v>0</v>
      </c>
      <c r="Y62" s="92">
        <f t="shared" si="8"/>
        <v>35</v>
      </c>
      <c r="Z62" s="121"/>
    </row>
    <row r="63" spans="1:26" s="122" customFormat="1" x14ac:dyDescent="0.2">
      <c r="A63" s="93"/>
      <c r="B63" s="123"/>
      <c r="C63" s="123"/>
      <c r="D63" s="110">
        <v>3299</v>
      </c>
      <c r="E63" s="48">
        <v>5169</v>
      </c>
      <c r="F63" s="89" t="s">
        <v>100</v>
      </c>
      <c r="G63" s="90">
        <v>100</v>
      </c>
      <c r="H63" s="90">
        <v>0</v>
      </c>
      <c r="I63" s="90">
        <f t="shared" si="0"/>
        <v>100</v>
      </c>
      <c r="J63" s="91">
        <v>0</v>
      </c>
      <c r="K63" s="91">
        <f t="shared" si="1"/>
        <v>100</v>
      </c>
      <c r="L63" s="91">
        <v>0</v>
      </c>
      <c r="M63" s="91">
        <f t="shared" si="2"/>
        <v>100</v>
      </c>
      <c r="N63" s="92">
        <v>0</v>
      </c>
      <c r="O63" s="92">
        <f t="shared" si="3"/>
        <v>100</v>
      </c>
      <c r="P63" s="92">
        <v>0</v>
      </c>
      <c r="Q63" s="92">
        <f t="shared" si="4"/>
        <v>100</v>
      </c>
      <c r="R63" s="92">
        <v>0</v>
      </c>
      <c r="S63" s="92">
        <f t="shared" si="5"/>
        <v>100</v>
      </c>
      <c r="T63" s="92">
        <v>0</v>
      </c>
      <c r="U63" s="92">
        <f t="shared" si="6"/>
        <v>100</v>
      </c>
      <c r="V63" s="92">
        <v>0</v>
      </c>
      <c r="W63" s="92">
        <f t="shared" si="7"/>
        <v>100</v>
      </c>
      <c r="X63" s="92">
        <v>0</v>
      </c>
      <c r="Y63" s="92">
        <f t="shared" si="8"/>
        <v>100</v>
      </c>
      <c r="Z63" s="121"/>
    </row>
    <row r="64" spans="1:26" s="122" customFormat="1" x14ac:dyDescent="0.2">
      <c r="A64" s="93"/>
      <c r="B64" s="123"/>
      <c r="C64" s="123"/>
      <c r="D64" s="110">
        <v>3299</v>
      </c>
      <c r="E64" s="48">
        <v>5175</v>
      </c>
      <c r="F64" s="89" t="s">
        <v>101</v>
      </c>
      <c r="G64" s="90">
        <v>15</v>
      </c>
      <c r="H64" s="90">
        <v>0</v>
      </c>
      <c r="I64" s="90">
        <f t="shared" si="0"/>
        <v>15</v>
      </c>
      <c r="J64" s="91">
        <v>0</v>
      </c>
      <c r="K64" s="91">
        <f t="shared" si="1"/>
        <v>15</v>
      </c>
      <c r="L64" s="91">
        <v>0</v>
      </c>
      <c r="M64" s="91">
        <f t="shared" si="2"/>
        <v>15</v>
      </c>
      <c r="N64" s="92">
        <v>0</v>
      </c>
      <c r="O64" s="92">
        <f t="shared" si="3"/>
        <v>15</v>
      </c>
      <c r="P64" s="92">
        <v>0</v>
      </c>
      <c r="Q64" s="92">
        <f t="shared" si="4"/>
        <v>15</v>
      </c>
      <c r="R64" s="92">
        <v>0</v>
      </c>
      <c r="S64" s="92">
        <f t="shared" si="5"/>
        <v>15</v>
      </c>
      <c r="T64" s="92">
        <v>0</v>
      </c>
      <c r="U64" s="92">
        <f t="shared" si="6"/>
        <v>15</v>
      </c>
      <c r="V64" s="92">
        <v>0</v>
      </c>
      <c r="W64" s="92">
        <f t="shared" si="7"/>
        <v>15</v>
      </c>
      <c r="X64" s="92">
        <v>0</v>
      </c>
      <c r="Y64" s="92">
        <f t="shared" si="8"/>
        <v>15</v>
      </c>
      <c r="Z64" s="121"/>
    </row>
    <row r="65" spans="1:26" s="122" customFormat="1" x14ac:dyDescent="0.2">
      <c r="A65" s="93" t="s">
        <v>74</v>
      </c>
      <c r="B65" s="94" t="s">
        <v>137</v>
      </c>
      <c r="C65" s="95" t="s">
        <v>98</v>
      </c>
      <c r="D65" s="96" t="s">
        <v>73</v>
      </c>
      <c r="E65" s="97" t="s">
        <v>73</v>
      </c>
      <c r="F65" s="98" t="s">
        <v>138</v>
      </c>
      <c r="G65" s="83">
        <f>SUM(G66:G68)</f>
        <v>250</v>
      </c>
      <c r="H65" s="83">
        <v>0</v>
      </c>
      <c r="I65" s="83">
        <f t="shared" si="0"/>
        <v>250</v>
      </c>
      <c r="J65" s="84">
        <v>0</v>
      </c>
      <c r="K65" s="84">
        <f t="shared" si="1"/>
        <v>250</v>
      </c>
      <c r="L65" s="84">
        <v>0</v>
      </c>
      <c r="M65" s="84">
        <f t="shared" si="2"/>
        <v>250</v>
      </c>
      <c r="N65" s="86">
        <v>0</v>
      </c>
      <c r="O65" s="86">
        <f t="shared" si="3"/>
        <v>250</v>
      </c>
      <c r="P65" s="86">
        <v>0</v>
      </c>
      <c r="Q65" s="86">
        <f t="shared" si="4"/>
        <v>250</v>
      </c>
      <c r="R65" s="86">
        <v>0</v>
      </c>
      <c r="S65" s="86">
        <f t="shared" si="5"/>
        <v>250</v>
      </c>
      <c r="T65" s="86">
        <v>0</v>
      </c>
      <c r="U65" s="86">
        <f t="shared" si="6"/>
        <v>250</v>
      </c>
      <c r="V65" s="86">
        <v>0</v>
      </c>
      <c r="W65" s="86">
        <f t="shared" si="7"/>
        <v>250</v>
      </c>
      <c r="X65" s="86">
        <v>0</v>
      </c>
      <c r="Y65" s="86">
        <f t="shared" si="8"/>
        <v>250</v>
      </c>
      <c r="Z65" s="121"/>
    </row>
    <row r="66" spans="1:26" s="122" customFormat="1" x14ac:dyDescent="0.2">
      <c r="A66" s="93"/>
      <c r="B66" s="123"/>
      <c r="C66" s="123"/>
      <c r="D66" s="47">
        <v>3299</v>
      </c>
      <c r="E66" s="48">
        <v>5021</v>
      </c>
      <c r="F66" s="89" t="s">
        <v>104</v>
      </c>
      <c r="G66" s="90">
        <v>130</v>
      </c>
      <c r="H66" s="90">
        <v>0</v>
      </c>
      <c r="I66" s="90">
        <f t="shared" si="0"/>
        <v>130</v>
      </c>
      <c r="J66" s="91">
        <v>0</v>
      </c>
      <c r="K66" s="91">
        <f t="shared" si="1"/>
        <v>130</v>
      </c>
      <c r="L66" s="91">
        <v>0</v>
      </c>
      <c r="M66" s="91">
        <f t="shared" si="2"/>
        <v>130</v>
      </c>
      <c r="N66" s="92">
        <v>0</v>
      </c>
      <c r="O66" s="92">
        <f t="shared" si="3"/>
        <v>130</v>
      </c>
      <c r="P66" s="92">
        <v>0</v>
      </c>
      <c r="Q66" s="92">
        <f t="shared" si="4"/>
        <v>130</v>
      </c>
      <c r="R66" s="92">
        <v>0</v>
      </c>
      <c r="S66" s="92">
        <f t="shared" si="5"/>
        <v>130</v>
      </c>
      <c r="T66" s="92">
        <v>0</v>
      </c>
      <c r="U66" s="92">
        <f t="shared" si="6"/>
        <v>130</v>
      </c>
      <c r="V66" s="92">
        <v>0</v>
      </c>
      <c r="W66" s="92">
        <f t="shared" si="7"/>
        <v>130</v>
      </c>
      <c r="X66" s="86">
        <v>0</v>
      </c>
      <c r="Y66" s="86">
        <f t="shared" si="8"/>
        <v>130</v>
      </c>
      <c r="Z66" s="121"/>
    </row>
    <row r="67" spans="1:26" s="122" customFormat="1" x14ac:dyDescent="0.2">
      <c r="A67" s="93"/>
      <c r="B67" s="123"/>
      <c r="C67" s="123"/>
      <c r="D67" s="110">
        <v>3299</v>
      </c>
      <c r="E67" s="48">
        <v>5169</v>
      </c>
      <c r="F67" s="89" t="s">
        <v>100</v>
      </c>
      <c r="G67" s="90">
        <v>20</v>
      </c>
      <c r="H67" s="90">
        <v>0</v>
      </c>
      <c r="I67" s="90">
        <f t="shared" si="0"/>
        <v>20</v>
      </c>
      <c r="J67" s="91">
        <v>0</v>
      </c>
      <c r="K67" s="91">
        <f t="shared" si="1"/>
        <v>20</v>
      </c>
      <c r="L67" s="91">
        <v>0</v>
      </c>
      <c r="M67" s="91">
        <f t="shared" si="2"/>
        <v>20</v>
      </c>
      <c r="N67" s="92">
        <v>0</v>
      </c>
      <c r="O67" s="92">
        <f t="shared" si="3"/>
        <v>20</v>
      </c>
      <c r="P67" s="92">
        <v>0</v>
      </c>
      <c r="Q67" s="92">
        <f t="shared" si="4"/>
        <v>20</v>
      </c>
      <c r="R67" s="92">
        <v>0</v>
      </c>
      <c r="S67" s="92">
        <f t="shared" si="5"/>
        <v>20</v>
      </c>
      <c r="T67" s="92">
        <v>0</v>
      </c>
      <c r="U67" s="92">
        <f t="shared" si="6"/>
        <v>20</v>
      </c>
      <c r="V67" s="92">
        <v>0</v>
      </c>
      <c r="W67" s="92">
        <f t="shared" si="7"/>
        <v>20</v>
      </c>
      <c r="X67" s="92">
        <v>0</v>
      </c>
      <c r="Y67" s="92">
        <f t="shared" si="8"/>
        <v>20</v>
      </c>
      <c r="Z67" s="121"/>
    </row>
    <row r="68" spans="1:26" s="122" customFormat="1" ht="13.5" thickBot="1" x14ac:dyDescent="0.25">
      <c r="A68" s="124"/>
      <c r="B68" s="125"/>
      <c r="C68" s="125"/>
      <c r="D68" s="126">
        <v>3299</v>
      </c>
      <c r="E68" s="51">
        <v>5175</v>
      </c>
      <c r="F68" s="52" t="s">
        <v>101</v>
      </c>
      <c r="G68" s="99">
        <v>100</v>
      </c>
      <c r="H68" s="99">
        <v>0</v>
      </c>
      <c r="I68" s="99">
        <f t="shared" si="0"/>
        <v>100</v>
      </c>
      <c r="J68" s="100">
        <v>0</v>
      </c>
      <c r="K68" s="100">
        <f t="shared" si="1"/>
        <v>100</v>
      </c>
      <c r="L68" s="100">
        <v>0</v>
      </c>
      <c r="M68" s="100">
        <f t="shared" si="2"/>
        <v>100</v>
      </c>
      <c r="N68" s="101">
        <v>0</v>
      </c>
      <c r="O68" s="101">
        <f t="shared" si="3"/>
        <v>100</v>
      </c>
      <c r="P68" s="101">
        <v>0</v>
      </c>
      <c r="Q68" s="101">
        <f t="shared" si="4"/>
        <v>100</v>
      </c>
      <c r="R68" s="101">
        <v>0</v>
      </c>
      <c r="S68" s="101">
        <f t="shared" si="5"/>
        <v>100</v>
      </c>
      <c r="T68" s="101">
        <v>0</v>
      </c>
      <c r="U68" s="101">
        <f t="shared" si="6"/>
        <v>100</v>
      </c>
      <c r="V68" s="101">
        <v>0</v>
      </c>
      <c r="W68" s="101">
        <f t="shared" si="7"/>
        <v>100</v>
      </c>
      <c r="X68" s="101">
        <v>0</v>
      </c>
      <c r="Y68" s="101">
        <f t="shared" si="8"/>
        <v>100</v>
      </c>
      <c r="Z68" s="121"/>
    </row>
    <row r="69" spans="1:26" s="122" customFormat="1" x14ac:dyDescent="0.2">
      <c r="A69" s="42" t="s">
        <v>74</v>
      </c>
      <c r="B69" s="263" t="s">
        <v>73</v>
      </c>
      <c r="C69" s="267"/>
      <c r="D69" s="43" t="s">
        <v>73</v>
      </c>
      <c r="E69" s="53" t="s">
        <v>73</v>
      </c>
      <c r="F69" s="72" t="s">
        <v>139</v>
      </c>
      <c r="G69" s="102">
        <f>+G70+G76</f>
        <v>4300</v>
      </c>
      <c r="H69" s="127">
        <f>+H70+H76</f>
        <v>3200</v>
      </c>
      <c r="I69" s="102">
        <f t="shared" si="0"/>
        <v>7500</v>
      </c>
      <c r="J69" s="103">
        <f>+J70+J76</f>
        <v>0</v>
      </c>
      <c r="K69" s="103">
        <f t="shared" si="1"/>
        <v>7500</v>
      </c>
      <c r="L69" s="103">
        <f>+L70+L76</f>
        <v>-36.6</v>
      </c>
      <c r="M69" s="103">
        <f t="shared" si="2"/>
        <v>7463.4</v>
      </c>
      <c r="N69" s="75">
        <v>0</v>
      </c>
      <c r="O69" s="75">
        <f t="shared" si="3"/>
        <v>7463.4</v>
      </c>
      <c r="P69" s="75">
        <v>0</v>
      </c>
      <c r="Q69" s="75">
        <f t="shared" si="4"/>
        <v>7463.4</v>
      </c>
      <c r="R69" s="75">
        <f>+R76</f>
        <v>-30</v>
      </c>
      <c r="S69" s="75">
        <f t="shared" si="5"/>
        <v>7433.4</v>
      </c>
      <c r="T69" s="75">
        <v>0</v>
      </c>
      <c r="U69" s="75">
        <f t="shared" si="6"/>
        <v>7433.4</v>
      </c>
      <c r="V69" s="75">
        <v>0</v>
      </c>
      <c r="W69" s="75">
        <f t="shared" si="7"/>
        <v>7433.4</v>
      </c>
      <c r="X69" s="75">
        <v>0</v>
      </c>
      <c r="Y69" s="75">
        <f t="shared" si="8"/>
        <v>7433.4</v>
      </c>
      <c r="Z69" s="121"/>
    </row>
    <row r="70" spans="1:26" s="122" customFormat="1" x14ac:dyDescent="0.2">
      <c r="A70" s="93" t="s">
        <v>74</v>
      </c>
      <c r="B70" s="94" t="s">
        <v>140</v>
      </c>
      <c r="C70" s="95" t="s">
        <v>98</v>
      </c>
      <c r="D70" s="96" t="s">
        <v>73</v>
      </c>
      <c r="E70" s="97" t="s">
        <v>73</v>
      </c>
      <c r="F70" s="98" t="s">
        <v>141</v>
      </c>
      <c r="G70" s="83">
        <f>SUM(G71:G75)</f>
        <v>2300</v>
      </c>
      <c r="H70" s="128">
        <f>SUM(H71:H75)</f>
        <v>200</v>
      </c>
      <c r="I70" s="83">
        <f t="shared" si="0"/>
        <v>2500</v>
      </c>
      <c r="J70" s="84">
        <f>SUM(J71:J75)</f>
        <v>0</v>
      </c>
      <c r="K70" s="84">
        <f t="shared" si="1"/>
        <v>2500</v>
      </c>
      <c r="L70" s="84">
        <f>SUM(L71:L75)</f>
        <v>-36.6</v>
      </c>
      <c r="M70" s="84">
        <f t="shared" si="2"/>
        <v>2463.4</v>
      </c>
      <c r="N70" s="86">
        <v>0</v>
      </c>
      <c r="O70" s="86">
        <f t="shared" si="3"/>
        <v>2463.4</v>
      </c>
      <c r="P70" s="86">
        <f>SUM(P71:P75)</f>
        <v>0</v>
      </c>
      <c r="Q70" s="86">
        <f t="shared" si="4"/>
        <v>2463.4</v>
      </c>
      <c r="R70" s="86">
        <v>0</v>
      </c>
      <c r="S70" s="86">
        <f t="shared" si="5"/>
        <v>2463.4</v>
      </c>
      <c r="T70" s="86">
        <v>0</v>
      </c>
      <c r="U70" s="86">
        <f t="shared" si="6"/>
        <v>2463.4</v>
      </c>
      <c r="V70" s="86">
        <v>0</v>
      </c>
      <c r="W70" s="86">
        <f t="shared" si="7"/>
        <v>2463.4</v>
      </c>
      <c r="X70" s="86">
        <v>0</v>
      </c>
      <c r="Y70" s="86">
        <f t="shared" si="8"/>
        <v>2463.4</v>
      </c>
      <c r="Z70" s="121"/>
    </row>
    <row r="71" spans="1:26" s="122" customFormat="1" x14ac:dyDescent="0.2">
      <c r="A71" s="93"/>
      <c r="B71" s="123"/>
      <c r="C71" s="123"/>
      <c r="D71" s="47">
        <v>3419</v>
      </c>
      <c r="E71" s="48">
        <v>5021</v>
      </c>
      <c r="F71" s="89" t="s">
        <v>104</v>
      </c>
      <c r="G71" s="90">
        <v>300</v>
      </c>
      <c r="H71" s="129">
        <v>0</v>
      </c>
      <c r="I71" s="90">
        <f t="shared" si="0"/>
        <v>300</v>
      </c>
      <c r="J71" s="91">
        <v>0</v>
      </c>
      <c r="K71" s="91">
        <f t="shared" si="1"/>
        <v>300</v>
      </c>
      <c r="L71" s="91">
        <v>-36.6</v>
      </c>
      <c r="M71" s="91">
        <f t="shared" si="2"/>
        <v>263.39999999999998</v>
      </c>
      <c r="N71" s="92">
        <v>0</v>
      </c>
      <c r="O71" s="92">
        <f t="shared" si="3"/>
        <v>263.39999999999998</v>
      </c>
      <c r="P71" s="92">
        <v>0</v>
      </c>
      <c r="Q71" s="92">
        <f t="shared" si="4"/>
        <v>263.39999999999998</v>
      </c>
      <c r="R71" s="92">
        <v>0</v>
      </c>
      <c r="S71" s="92">
        <f t="shared" si="5"/>
        <v>263.39999999999998</v>
      </c>
      <c r="T71" s="92">
        <v>0</v>
      </c>
      <c r="U71" s="92">
        <f t="shared" si="6"/>
        <v>263.39999999999998</v>
      </c>
      <c r="V71" s="92">
        <v>0</v>
      </c>
      <c r="W71" s="92">
        <f t="shared" si="7"/>
        <v>263.39999999999998</v>
      </c>
      <c r="X71" s="92">
        <v>0</v>
      </c>
      <c r="Y71" s="92">
        <f t="shared" si="8"/>
        <v>263.39999999999998</v>
      </c>
      <c r="Z71" s="121"/>
    </row>
    <row r="72" spans="1:26" s="122" customFormat="1" x14ac:dyDescent="0.2">
      <c r="A72" s="93"/>
      <c r="B72" s="123"/>
      <c r="C72" s="123"/>
      <c r="D72" s="47">
        <v>3419</v>
      </c>
      <c r="E72" s="48">
        <v>5139</v>
      </c>
      <c r="F72" s="89" t="s">
        <v>105</v>
      </c>
      <c r="G72" s="90">
        <v>0</v>
      </c>
      <c r="H72" s="129">
        <v>0</v>
      </c>
      <c r="I72" s="90">
        <v>0</v>
      </c>
      <c r="J72" s="91">
        <v>600</v>
      </c>
      <c r="K72" s="91">
        <f t="shared" si="1"/>
        <v>600</v>
      </c>
      <c r="L72" s="91">
        <v>0</v>
      </c>
      <c r="M72" s="91">
        <f t="shared" si="2"/>
        <v>600</v>
      </c>
      <c r="N72" s="92">
        <v>0</v>
      </c>
      <c r="O72" s="92">
        <f t="shared" si="3"/>
        <v>600</v>
      </c>
      <c r="P72" s="92">
        <v>0</v>
      </c>
      <c r="Q72" s="92">
        <f t="shared" si="4"/>
        <v>600</v>
      </c>
      <c r="R72" s="92">
        <v>0</v>
      </c>
      <c r="S72" s="92">
        <f t="shared" si="5"/>
        <v>600</v>
      </c>
      <c r="T72" s="92">
        <v>0</v>
      </c>
      <c r="U72" s="92">
        <f t="shared" si="6"/>
        <v>600</v>
      </c>
      <c r="V72" s="92">
        <v>0</v>
      </c>
      <c r="W72" s="92">
        <f t="shared" si="7"/>
        <v>600</v>
      </c>
      <c r="X72" s="92">
        <v>0</v>
      </c>
      <c r="Y72" s="92">
        <f t="shared" si="8"/>
        <v>600</v>
      </c>
      <c r="Z72" s="121"/>
    </row>
    <row r="73" spans="1:26" s="122" customFormat="1" x14ac:dyDescent="0.2">
      <c r="A73" s="93"/>
      <c r="B73" s="123"/>
      <c r="C73" s="123"/>
      <c r="D73" s="47">
        <v>3419</v>
      </c>
      <c r="E73" s="48">
        <v>5164</v>
      </c>
      <c r="F73" s="89" t="s">
        <v>106</v>
      </c>
      <c r="G73" s="90">
        <v>140</v>
      </c>
      <c r="H73" s="129">
        <v>0</v>
      </c>
      <c r="I73" s="90">
        <f t="shared" si="0"/>
        <v>140</v>
      </c>
      <c r="J73" s="91">
        <v>0</v>
      </c>
      <c r="K73" s="91">
        <f t="shared" si="1"/>
        <v>140</v>
      </c>
      <c r="L73" s="91">
        <v>0</v>
      </c>
      <c r="M73" s="91">
        <f t="shared" si="2"/>
        <v>140</v>
      </c>
      <c r="N73" s="92">
        <v>0</v>
      </c>
      <c r="O73" s="92">
        <f t="shared" si="3"/>
        <v>140</v>
      </c>
      <c r="P73" s="92">
        <v>0</v>
      </c>
      <c r="Q73" s="92">
        <f t="shared" si="4"/>
        <v>140</v>
      </c>
      <c r="R73" s="92">
        <v>0</v>
      </c>
      <c r="S73" s="92">
        <f t="shared" si="5"/>
        <v>140</v>
      </c>
      <c r="T73" s="92">
        <v>0</v>
      </c>
      <c r="U73" s="92">
        <f t="shared" si="6"/>
        <v>140</v>
      </c>
      <c r="V73" s="92">
        <v>0</v>
      </c>
      <c r="W73" s="92">
        <f t="shared" si="7"/>
        <v>140</v>
      </c>
      <c r="X73" s="92">
        <v>0</v>
      </c>
      <c r="Y73" s="92">
        <f t="shared" si="8"/>
        <v>140</v>
      </c>
      <c r="Z73" s="121"/>
    </row>
    <row r="74" spans="1:26" s="122" customFormat="1" x14ac:dyDescent="0.2">
      <c r="A74" s="93"/>
      <c r="B74" s="123"/>
      <c r="C74" s="123"/>
      <c r="D74" s="47">
        <v>3419</v>
      </c>
      <c r="E74" s="48">
        <v>5169</v>
      </c>
      <c r="F74" s="89" t="s">
        <v>100</v>
      </c>
      <c r="G74" s="90">
        <v>1840</v>
      </c>
      <c r="H74" s="129">
        <v>200</v>
      </c>
      <c r="I74" s="90">
        <f t="shared" si="0"/>
        <v>2040</v>
      </c>
      <c r="J74" s="91">
        <v>-600</v>
      </c>
      <c r="K74" s="91">
        <f t="shared" si="1"/>
        <v>1440</v>
      </c>
      <c r="L74" s="91">
        <v>0</v>
      </c>
      <c r="M74" s="91">
        <f t="shared" si="2"/>
        <v>1440</v>
      </c>
      <c r="N74" s="92">
        <v>0</v>
      </c>
      <c r="O74" s="92">
        <f t="shared" si="3"/>
        <v>1440</v>
      </c>
      <c r="P74" s="92">
        <v>-25</v>
      </c>
      <c r="Q74" s="92">
        <f t="shared" si="4"/>
        <v>1415</v>
      </c>
      <c r="R74" s="92">
        <v>0</v>
      </c>
      <c r="S74" s="92">
        <f t="shared" si="5"/>
        <v>1415</v>
      </c>
      <c r="T74" s="92">
        <v>0</v>
      </c>
      <c r="U74" s="92">
        <f t="shared" si="6"/>
        <v>1415</v>
      </c>
      <c r="V74" s="92">
        <v>0</v>
      </c>
      <c r="W74" s="92">
        <f t="shared" si="7"/>
        <v>1415</v>
      </c>
      <c r="X74" s="92">
        <v>0</v>
      </c>
      <c r="Y74" s="92">
        <f t="shared" ref="Y74:Y79" si="9">+W74+X74</f>
        <v>1415</v>
      </c>
      <c r="Z74" s="121"/>
    </row>
    <row r="75" spans="1:26" s="122" customFormat="1" x14ac:dyDescent="0.2">
      <c r="A75" s="93"/>
      <c r="B75" s="123"/>
      <c r="C75" s="123"/>
      <c r="D75" s="47">
        <v>3419</v>
      </c>
      <c r="E75" s="48">
        <v>5175</v>
      </c>
      <c r="F75" s="89" t="s">
        <v>101</v>
      </c>
      <c r="G75" s="90">
        <v>20</v>
      </c>
      <c r="H75" s="129">
        <v>0</v>
      </c>
      <c r="I75" s="90">
        <f t="shared" si="0"/>
        <v>20</v>
      </c>
      <c r="J75" s="91">
        <v>0</v>
      </c>
      <c r="K75" s="91">
        <f t="shared" si="1"/>
        <v>20</v>
      </c>
      <c r="L75" s="91">
        <v>0</v>
      </c>
      <c r="M75" s="91">
        <f t="shared" si="2"/>
        <v>20</v>
      </c>
      <c r="N75" s="92">
        <v>0</v>
      </c>
      <c r="O75" s="92">
        <f t="shared" si="3"/>
        <v>20</v>
      </c>
      <c r="P75" s="92">
        <v>25</v>
      </c>
      <c r="Q75" s="92">
        <f t="shared" si="4"/>
        <v>45</v>
      </c>
      <c r="R75" s="92">
        <v>0</v>
      </c>
      <c r="S75" s="92">
        <f t="shared" si="5"/>
        <v>45</v>
      </c>
      <c r="T75" s="92">
        <v>0</v>
      </c>
      <c r="U75" s="92">
        <f t="shared" si="6"/>
        <v>45</v>
      </c>
      <c r="V75" s="92">
        <v>0</v>
      </c>
      <c r="W75" s="92">
        <f t="shared" si="7"/>
        <v>45</v>
      </c>
      <c r="X75" s="92">
        <v>0</v>
      </c>
      <c r="Y75" s="92">
        <f t="shared" si="9"/>
        <v>45</v>
      </c>
      <c r="Z75" s="121"/>
    </row>
    <row r="76" spans="1:26" s="122" customFormat="1" ht="33.75" x14ac:dyDescent="0.2">
      <c r="A76" s="93" t="s">
        <v>74</v>
      </c>
      <c r="B76" s="94" t="s">
        <v>142</v>
      </c>
      <c r="C76" s="95" t="s">
        <v>98</v>
      </c>
      <c r="D76" s="96" t="s">
        <v>73</v>
      </c>
      <c r="E76" s="97" t="s">
        <v>73</v>
      </c>
      <c r="F76" s="108" t="s">
        <v>143</v>
      </c>
      <c r="G76" s="83">
        <f>SUM(G77:G79)</f>
        <v>2000</v>
      </c>
      <c r="H76" s="128">
        <f>SUM(H77:H79)</f>
        <v>3000</v>
      </c>
      <c r="I76" s="83">
        <f t="shared" si="0"/>
        <v>5000</v>
      </c>
      <c r="J76" s="84">
        <v>0</v>
      </c>
      <c r="K76" s="84">
        <f t="shared" si="1"/>
        <v>5000</v>
      </c>
      <c r="L76" s="84">
        <v>0</v>
      </c>
      <c r="M76" s="84">
        <f t="shared" si="2"/>
        <v>5000</v>
      </c>
      <c r="N76" s="86">
        <v>0</v>
      </c>
      <c r="O76" s="86">
        <f t="shared" si="3"/>
        <v>5000</v>
      </c>
      <c r="P76" s="86">
        <v>0</v>
      </c>
      <c r="Q76" s="86">
        <f t="shared" si="4"/>
        <v>5000</v>
      </c>
      <c r="R76" s="86">
        <f>SUM(R77:R79)</f>
        <v>-30</v>
      </c>
      <c r="S76" s="86">
        <f t="shared" si="5"/>
        <v>4970</v>
      </c>
      <c r="T76" s="86">
        <f>SUM(T77:T79)</f>
        <v>0</v>
      </c>
      <c r="U76" s="86">
        <f t="shared" si="6"/>
        <v>4970</v>
      </c>
      <c r="V76" s="86">
        <v>0</v>
      </c>
      <c r="W76" s="86">
        <f t="shared" ref="W76:W79" si="10">+U76+V76</f>
        <v>4970</v>
      </c>
      <c r="X76" s="86">
        <v>0</v>
      </c>
      <c r="Y76" s="86">
        <f t="shared" si="9"/>
        <v>4970</v>
      </c>
      <c r="Z76" s="121"/>
    </row>
    <row r="77" spans="1:26" s="122" customFormat="1" x14ac:dyDescent="0.2">
      <c r="A77" s="93"/>
      <c r="B77" s="123"/>
      <c r="C77" s="123"/>
      <c r="D77" s="47">
        <v>3419</v>
      </c>
      <c r="E77" s="48">
        <v>5021</v>
      </c>
      <c r="F77" s="89" t="s">
        <v>104</v>
      </c>
      <c r="G77" s="90">
        <v>1000</v>
      </c>
      <c r="H77" s="129">
        <v>1000</v>
      </c>
      <c r="I77" s="90">
        <f t="shared" si="0"/>
        <v>2000</v>
      </c>
      <c r="J77" s="91">
        <v>0</v>
      </c>
      <c r="K77" s="91">
        <f t="shared" si="1"/>
        <v>2000</v>
      </c>
      <c r="L77" s="91">
        <v>0</v>
      </c>
      <c r="M77" s="91">
        <f t="shared" si="2"/>
        <v>2000</v>
      </c>
      <c r="N77" s="92">
        <v>0</v>
      </c>
      <c r="O77" s="92">
        <f t="shared" si="3"/>
        <v>2000</v>
      </c>
      <c r="P77" s="92">
        <v>0</v>
      </c>
      <c r="Q77" s="92">
        <f t="shared" si="4"/>
        <v>2000</v>
      </c>
      <c r="R77" s="92">
        <v>-30</v>
      </c>
      <c r="S77" s="92">
        <f t="shared" si="5"/>
        <v>1970</v>
      </c>
      <c r="T77" s="92">
        <v>0</v>
      </c>
      <c r="U77" s="92">
        <f t="shared" ref="U77:U79" si="11">+S77+T77</f>
        <v>1970</v>
      </c>
      <c r="V77" s="92">
        <v>0</v>
      </c>
      <c r="W77" s="92">
        <f t="shared" si="10"/>
        <v>1970</v>
      </c>
      <c r="X77" s="92">
        <v>0</v>
      </c>
      <c r="Y77" s="92">
        <f t="shared" si="9"/>
        <v>1970</v>
      </c>
      <c r="Z77" s="121"/>
    </row>
    <row r="78" spans="1:26" s="122" customFormat="1" x14ac:dyDescent="0.2">
      <c r="A78" s="116"/>
      <c r="B78" s="130"/>
      <c r="C78" s="130"/>
      <c r="D78" s="117">
        <v>3419</v>
      </c>
      <c r="E78" s="118">
        <v>5175</v>
      </c>
      <c r="F78" s="131" t="s">
        <v>101</v>
      </c>
      <c r="G78" s="99">
        <v>0</v>
      </c>
      <c r="H78" s="132"/>
      <c r="I78" s="99"/>
      <c r="J78" s="100"/>
      <c r="K78" s="100"/>
      <c r="L78" s="100"/>
      <c r="M78" s="100"/>
      <c r="N78" s="101"/>
      <c r="O78" s="101"/>
      <c r="P78" s="101"/>
      <c r="Q78" s="101"/>
      <c r="R78" s="101"/>
      <c r="S78" s="101">
        <v>0</v>
      </c>
      <c r="T78" s="92">
        <v>1</v>
      </c>
      <c r="U78" s="92">
        <f t="shared" si="11"/>
        <v>1</v>
      </c>
      <c r="V78" s="92">
        <v>5</v>
      </c>
      <c r="W78" s="92">
        <f t="shared" si="10"/>
        <v>6</v>
      </c>
      <c r="X78" s="92">
        <v>0</v>
      </c>
      <c r="Y78" s="92">
        <f t="shared" si="9"/>
        <v>6</v>
      </c>
      <c r="Z78" s="121"/>
    </row>
    <row r="79" spans="1:26" s="122" customFormat="1" ht="13.5" thickBot="1" x14ac:dyDescent="0.25">
      <c r="A79" s="124"/>
      <c r="B79" s="125"/>
      <c r="C79" s="125"/>
      <c r="D79" s="50">
        <v>3419</v>
      </c>
      <c r="E79" s="51">
        <v>5169</v>
      </c>
      <c r="F79" s="52" t="s">
        <v>100</v>
      </c>
      <c r="G79" s="133">
        <v>1000</v>
      </c>
      <c r="H79" s="134">
        <v>2000</v>
      </c>
      <c r="I79" s="133">
        <f t="shared" si="0"/>
        <v>3000</v>
      </c>
      <c r="J79" s="135">
        <v>0</v>
      </c>
      <c r="K79" s="135">
        <f t="shared" si="1"/>
        <v>3000</v>
      </c>
      <c r="L79" s="135">
        <v>0</v>
      </c>
      <c r="M79" s="135">
        <f t="shared" si="2"/>
        <v>3000</v>
      </c>
      <c r="N79" s="136">
        <v>0</v>
      </c>
      <c r="O79" s="136">
        <f t="shared" si="3"/>
        <v>3000</v>
      </c>
      <c r="P79" s="136">
        <v>0</v>
      </c>
      <c r="Q79" s="136">
        <f t="shared" si="4"/>
        <v>3000</v>
      </c>
      <c r="R79" s="136">
        <v>0</v>
      </c>
      <c r="S79" s="136">
        <f t="shared" ref="S79" si="12">+Q79+R79</f>
        <v>3000</v>
      </c>
      <c r="T79" s="136">
        <v>-1</v>
      </c>
      <c r="U79" s="136">
        <f t="shared" si="11"/>
        <v>2999</v>
      </c>
      <c r="V79" s="136">
        <v>-5</v>
      </c>
      <c r="W79" s="136">
        <f t="shared" si="10"/>
        <v>2994</v>
      </c>
      <c r="X79" s="136">
        <v>0</v>
      </c>
      <c r="Y79" s="136">
        <f t="shared" si="9"/>
        <v>2994</v>
      </c>
      <c r="Z79" s="121"/>
    </row>
    <row r="80" spans="1:26" s="122" customFormat="1" x14ac:dyDescent="0.2">
      <c r="A80" s="137"/>
      <c r="B80" s="138"/>
      <c r="C80" s="138"/>
      <c r="D80" s="139"/>
      <c r="E80" s="139"/>
      <c r="F80" s="140"/>
      <c r="G80" s="141"/>
      <c r="H80" s="142"/>
      <c r="I80" s="142"/>
      <c r="J80" s="121"/>
      <c r="K80" s="121"/>
      <c r="L80" s="121"/>
      <c r="T80" s="143"/>
      <c r="U80" s="143"/>
      <c r="V80" s="121"/>
      <c r="X80" s="144"/>
      <c r="Y80" s="144"/>
    </row>
    <row r="81" spans="2:25" x14ac:dyDescent="0.2">
      <c r="T81" s="145"/>
      <c r="U81" s="145"/>
      <c r="V81" s="38"/>
      <c r="X81" s="49"/>
      <c r="Y81" s="49"/>
    </row>
    <row r="82" spans="2:25" x14ac:dyDescent="0.2">
      <c r="B82" s="258"/>
      <c r="C82" s="257"/>
      <c r="D82" s="257"/>
      <c r="E82" s="146"/>
      <c r="F82" s="146"/>
    </row>
    <row r="83" spans="2:25" x14ac:dyDescent="0.2">
      <c r="B83" s="152"/>
      <c r="C83" s="152"/>
      <c r="D83" s="152"/>
      <c r="E83" s="147"/>
      <c r="F83" s="147"/>
    </row>
    <row r="84" spans="2:25" x14ac:dyDescent="0.2">
      <c r="B84" s="258"/>
      <c r="C84" s="257"/>
      <c r="D84" s="257"/>
      <c r="E84" s="148"/>
      <c r="F84" s="148"/>
    </row>
    <row r="85" spans="2:25" x14ac:dyDescent="0.2">
      <c r="B85" s="152"/>
      <c r="C85" s="152"/>
      <c r="D85" s="152"/>
      <c r="E85" s="148"/>
      <c r="F85" s="148"/>
    </row>
    <row r="86" spans="2:25" x14ac:dyDescent="0.2">
      <c r="B86" s="258"/>
      <c r="C86" s="257"/>
      <c r="D86" s="257"/>
      <c r="E86" s="256"/>
      <c r="F86" s="256"/>
    </row>
    <row r="87" spans="2:25" x14ac:dyDescent="0.2">
      <c r="B87" s="152"/>
      <c r="C87" s="152"/>
      <c r="D87" s="152"/>
      <c r="E87" s="257"/>
      <c r="F87" s="257"/>
    </row>
    <row r="88" spans="2:25" x14ac:dyDescent="0.2">
      <c r="B88" s="152"/>
      <c r="C88" s="152"/>
      <c r="D88" s="152"/>
      <c r="E88" s="153"/>
      <c r="F88" s="153"/>
      <c r="G88" s="37"/>
    </row>
    <row r="89" spans="2:25" ht="26.45" customHeight="1" x14ac:dyDescent="0.2">
      <c r="B89" s="258"/>
      <c r="C89" s="257"/>
      <c r="D89" s="257"/>
      <c r="E89" s="256"/>
      <c r="F89" s="259"/>
      <c r="G89" s="37"/>
    </row>
    <row r="90" spans="2:25" x14ac:dyDescent="0.2">
      <c r="B90" s="152"/>
      <c r="C90" s="152"/>
      <c r="D90" s="152"/>
      <c r="E90" s="257"/>
      <c r="F90" s="260"/>
      <c r="G90" s="37"/>
    </row>
    <row r="91" spans="2:25" x14ac:dyDescent="0.2">
      <c r="B91" s="152"/>
      <c r="C91" s="152"/>
      <c r="D91" s="152"/>
      <c r="E91" s="153"/>
      <c r="F91" s="153"/>
      <c r="G91" s="37"/>
    </row>
    <row r="92" spans="2:25" x14ac:dyDescent="0.2">
      <c r="B92" s="258"/>
      <c r="C92" s="257"/>
      <c r="D92" s="257"/>
      <c r="E92" s="154"/>
      <c r="F92" s="147"/>
      <c r="G92" s="37"/>
    </row>
  </sheetData>
  <mergeCells count="21">
    <mergeCell ref="B92:D92"/>
    <mergeCell ref="B82:D82"/>
    <mergeCell ref="B84:D84"/>
    <mergeCell ref="B86:D86"/>
    <mergeCell ref="E86:E87"/>
    <mergeCell ref="F86:F87"/>
    <mergeCell ref="B89:D89"/>
    <mergeCell ref="E89:E90"/>
    <mergeCell ref="F89:F90"/>
    <mergeCell ref="B8:C8"/>
    <mergeCell ref="B9:C9"/>
    <mergeCell ref="B10:C10"/>
    <mergeCell ref="B30:C30"/>
    <mergeCell ref="B51:C51"/>
    <mergeCell ref="B69:C69"/>
    <mergeCell ref="A6:I6"/>
    <mergeCell ref="H1:I1"/>
    <mergeCell ref="V1:X1"/>
    <mergeCell ref="A2:J2"/>
    <mergeCell ref="W2:Y2"/>
    <mergeCell ref="A4:I4"/>
  </mergeCells>
  <pageMargins left="0.7" right="0.7" top="0.78740157499999996" bottom="0.78740157499999996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E1" sqref="E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" t="s">
        <v>75</v>
      </c>
    </row>
    <row r="2" spans="1:10" ht="15.75" thickBot="1" x14ac:dyDescent="0.3">
      <c r="A2" s="268" t="s">
        <v>0</v>
      </c>
      <c r="B2" s="268"/>
      <c r="C2" s="1"/>
      <c r="D2" s="1"/>
      <c r="E2" s="2" t="s">
        <v>1</v>
      </c>
    </row>
    <row r="3" spans="1:10" ht="24.75" thickBot="1" x14ac:dyDescent="0.3">
      <c r="A3" s="3" t="s">
        <v>2</v>
      </c>
      <c r="B3" s="4" t="s">
        <v>3</v>
      </c>
      <c r="C3" s="5" t="s">
        <v>4</v>
      </c>
      <c r="D3" s="5" t="s">
        <v>76</v>
      </c>
      <c r="E3" s="5" t="s">
        <v>5</v>
      </c>
    </row>
    <row r="4" spans="1:10" ht="15" customHeight="1" x14ac:dyDescent="0.25">
      <c r="A4" s="6" t="s">
        <v>6</v>
      </c>
      <c r="B4" s="7" t="s">
        <v>7</v>
      </c>
      <c r="C4" s="8">
        <f>C5+C6+C7</f>
        <v>3136315.48</v>
      </c>
      <c r="D4" s="8">
        <f>D5+D6+D7</f>
        <v>0</v>
      </c>
      <c r="E4" s="9">
        <f t="shared" ref="E4:E25" si="0">C4+D4</f>
        <v>3136315.48</v>
      </c>
    </row>
    <row r="5" spans="1:10" ht="15" customHeight="1" x14ac:dyDescent="0.25">
      <c r="A5" s="10" t="s">
        <v>8</v>
      </c>
      <c r="B5" s="11" t="s">
        <v>9</v>
      </c>
      <c r="C5" s="12">
        <v>2965582.22</v>
      </c>
      <c r="D5" s="13">
        <v>0</v>
      </c>
      <c r="E5" s="14">
        <f t="shared" si="0"/>
        <v>2965582.22</v>
      </c>
      <c r="J5" s="15"/>
    </row>
    <row r="6" spans="1:10" ht="15" customHeight="1" x14ac:dyDescent="0.25">
      <c r="A6" s="10" t="s">
        <v>10</v>
      </c>
      <c r="B6" s="11" t="s">
        <v>11</v>
      </c>
      <c r="C6" s="12">
        <v>136691.75</v>
      </c>
      <c r="D6" s="16">
        <v>0</v>
      </c>
      <c r="E6" s="14">
        <f t="shared" si="0"/>
        <v>136691.75</v>
      </c>
    </row>
    <row r="7" spans="1:10" ht="15" customHeight="1" x14ac:dyDescent="0.25">
      <c r="A7" s="10" t="s">
        <v>12</v>
      </c>
      <c r="B7" s="11" t="s">
        <v>13</v>
      </c>
      <c r="C7" s="12">
        <v>34041.509999999995</v>
      </c>
      <c r="D7" s="12">
        <v>0</v>
      </c>
      <c r="E7" s="14">
        <f t="shared" si="0"/>
        <v>34041.509999999995</v>
      </c>
    </row>
    <row r="8" spans="1:10" ht="15" customHeight="1" x14ac:dyDescent="0.25">
      <c r="A8" s="17" t="s">
        <v>14</v>
      </c>
      <c r="B8" s="11" t="s">
        <v>15</v>
      </c>
      <c r="C8" s="18">
        <f>C9+C15</f>
        <v>5802842.8800000008</v>
      </c>
      <c r="D8" s="18">
        <f>D9+D15</f>
        <v>0</v>
      </c>
      <c r="E8" s="19">
        <f t="shared" si="0"/>
        <v>5802842.8800000008</v>
      </c>
    </row>
    <row r="9" spans="1:10" ht="15" customHeight="1" x14ac:dyDescent="0.25">
      <c r="A9" s="10" t="s">
        <v>16</v>
      </c>
      <c r="B9" s="11" t="s">
        <v>17</v>
      </c>
      <c r="C9" s="12">
        <f>C10+C11+C13+C14+C12</f>
        <v>5671741.6800000006</v>
      </c>
      <c r="D9" s="12">
        <f>D10+D11+D13+D14</f>
        <v>0</v>
      </c>
      <c r="E9" s="20">
        <f t="shared" si="0"/>
        <v>5671741.6800000006</v>
      </c>
    </row>
    <row r="10" spans="1:10" ht="15" customHeight="1" x14ac:dyDescent="0.25">
      <c r="A10" s="10" t="s">
        <v>18</v>
      </c>
      <c r="B10" s="11" t="s">
        <v>19</v>
      </c>
      <c r="C10" s="12">
        <v>70970.2</v>
      </c>
      <c r="D10" s="12">
        <v>0</v>
      </c>
      <c r="E10" s="20">
        <f t="shared" si="0"/>
        <v>70970.2</v>
      </c>
    </row>
    <row r="11" spans="1:10" ht="15" customHeight="1" x14ac:dyDescent="0.25">
      <c r="A11" s="10" t="s">
        <v>20</v>
      </c>
      <c r="B11" s="11" t="s">
        <v>17</v>
      </c>
      <c r="C11" s="12">
        <v>5573702.1699999999</v>
      </c>
      <c r="D11" s="12">
        <v>0</v>
      </c>
      <c r="E11" s="20">
        <f t="shared" si="0"/>
        <v>5573702.1699999999</v>
      </c>
    </row>
    <row r="12" spans="1:10" ht="15" customHeight="1" x14ac:dyDescent="0.25">
      <c r="A12" s="10" t="s">
        <v>21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22</v>
      </c>
      <c r="B13" s="11" t="s">
        <v>23</v>
      </c>
      <c r="C13" s="12">
        <v>716.19</v>
      </c>
      <c r="D13" s="12">
        <v>0</v>
      </c>
      <c r="E13" s="20">
        <f>SUM(C13:D13)</f>
        <v>716.19</v>
      </c>
    </row>
    <row r="14" spans="1:10" ht="15" customHeight="1" x14ac:dyDescent="0.25">
      <c r="A14" s="10" t="s">
        <v>24</v>
      </c>
      <c r="B14" s="11">
        <v>4121</v>
      </c>
      <c r="C14" s="12">
        <v>26353.119999999999</v>
      </c>
      <c r="D14" s="12">
        <v>0</v>
      </c>
      <c r="E14" s="20">
        <f>SUM(C14:D14)</f>
        <v>26353.119999999999</v>
      </c>
    </row>
    <row r="15" spans="1:10" ht="15" customHeight="1" x14ac:dyDescent="0.25">
      <c r="A15" s="10" t="s">
        <v>25</v>
      </c>
      <c r="B15" s="11" t="s">
        <v>26</v>
      </c>
      <c r="C15" s="12">
        <f>C16+C17+C18+C19</f>
        <v>131101.19999999998</v>
      </c>
      <c r="D15" s="12">
        <f>D16+D18+D19</f>
        <v>0</v>
      </c>
      <c r="E15" s="20">
        <f t="shared" si="0"/>
        <v>131101.19999999998</v>
      </c>
    </row>
    <row r="16" spans="1:10" ht="15" customHeight="1" x14ac:dyDescent="0.25">
      <c r="A16" s="10" t="s">
        <v>27</v>
      </c>
      <c r="B16" s="11" t="s">
        <v>28</v>
      </c>
      <c r="C16" s="12">
        <v>127293.23999999999</v>
      </c>
      <c r="D16" s="12">
        <v>0</v>
      </c>
      <c r="E16" s="20">
        <f t="shared" si="0"/>
        <v>127293.23999999999</v>
      </c>
    </row>
    <row r="17" spans="1:5" ht="15" customHeight="1" x14ac:dyDescent="0.25">
      <c r="A17" s="10" t="s">
        <v>29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30</v>
      </c>
      <c r="B18" s="11" t="s">
        <v>31</v>
      </c>
      <c r="C18" s="12">
        <v>3340.55</v>
      </c>
      <c r="D18" s="12">
        <v>0</v>
      </c>
      <c r="E18" s="20">
        <f>SUM(C18:D18)</f>
        <v>3340.55</v>
      </c>
    </row>
    <row r="19" spans="1:5" ht="15" customHeight="1" x14ac:dyDescent="0.25">
      <c r="A19" s="10" t="s">
        <v>32</v>
      </c>
      <c r="B19" s="11">
        <v>4221</v>
      </c>
      <c r="C19" s="12">
        <v>467.41</v>
      </c>
      <c r="D19" s="12">
        <v>0</v>
      </c>
      <c r="E19" s="20">
        <f>SUM(C19:D19)</f>
        <v>467.41</v>
      </c>
    </row>
    <row r="20" spans="1:5" ht="15" customHeight="1" x14ac:dyDescent="0.25">
      <c r="A20" s="17" t="s">
        <v>33</v>
      </c>
      <c r="B20" s="21" t="s">
        <v>34</v>
      </c>
      <c r="C20" s="18">
        <f>C4+C8</f>
        <v>8939158.3600000013</v>
      </c>
      <c r="D20" s="18">
        <f>D4+D8</f>
        <v>0</v>
      </c>
      <c r="E20" s="19">
        <f t="shared" si="0"/>
        <v>8939158.3600000013</v>
      </c>
    </row>
    <row r="21" spans="1:5" ht="15" customHeight="1" x14ac:dyDescent="0.25">
      <c r="A21" s="17" t="s">
        <v>35</v>
      </c>
      <c r="B21" s="21" t="s">
        <v>36</v>
      </c>
      <c r="C21" s="18">
        <f>SUM(C22:C24)</f>
        <v>1951508.7400000002</v>
      </c>
      <c r="D21" s="18">
        <f>SUM(D22:D24)</f>
        <v>0</v>
      </c>
      <c r="E21" s="19">
        <f t="shared" si="0"/>
        <v>1951508.7400000002</v>
      </c>
    </row>
    <row r="22" spans="1:5" ht="15" customHeight="1" x14ac:dyDescent="0.25">
      <c r="A22" s="10" t="s">
        <v>37</v>
      </c>
      <c r="B22" s="11" t="s">
        <v>38</v>
      </c>
      <c r="C22" s="12">
        <v>111779.24</v>
      </c>
      <c r="D22" s="12">
        <v>0</v>
      </c>
      <c r="E22" s="20">
        <f t="shared" si="0"/>
        <v>111779.24</v>
      </c>
    </row>
    <row r="23" spans="1:5" ht="15" customHeight="1" x14ac:dyDescent="0.25">
      <c r="A23" s="10" t="s">
        <v>39</v>
      </c>
      <c r="B23" s="11">
        <v>8115</v>
      </c>
      <c r="C23" s="12">
        <v>1986604.5</v>
      </c>
      <c r="D23" s="12">
        <v>0</v>
      </c>
      <c r="E23" s="20">
        <f>SUM(C23:D23)</f>
        <v>1986604.5</v>
      </c>
    </row>
    <row r="24" spans="1:5" ht="15" customHeight="1" thickBot="1" x14ac:dyDescent="0.3">
      <c r="A24" s="22" t="s">
        <v>40</v>
      </c>
      <c r="B24" s="23">
        <v>-8124</v>
      </c>
      <c r="C24" s="24">
        <v>-146875</v>
      </c>
      <c r="D24" s="24">
        <v>0</v>
      </c>
      <c r="E24" s="25">
        <f>C24+D24</f>
        <v>-146875</v>
      </c>
    </row>
    <row r="25" spans="1:5" ht="15" customHeight="1" thickBot="1" x14ac:dyDescent="0.3">
      <c r="A25" s="26" t="s">
        <v>41</v>
      </c>
      <c r="B25" s="27"/>
      <c r="C25" s="28">
        <f>C4+C8+C21</f>
        <v>10890667.100000001</v>
      </c>
      <c r="D25" s="28">
        <f>D20+D21</f>
        <v>0</v>
      </c>
      <c r="E25" s="29">
        <f t="shared" si="0"/>
        <v>10890667.100000001</v>
      </c>
    </row>
    <row r="26" spans="1:5" ht="15.75" thickBot="1" x14ac:dyDescent="0.3">
      <c r="A26" s="268" t="s">
        <v>42</v>
      </c>
      <c r="B26" s="268"/>
      <c r="C26" s="30"/>
      <c r="D26" s="30"/>
      <c r="E26" s="31" t="s">
        <v>1</v>
      </c>
    </row>
    <row r="27" spans="1:5" ht="24.75" thickBot="1" x14ac:dyDescent="0.3">
      <c r="A27" s="3" t="s">
        <v>43</v>
      </c>
      <c r="B27" s="4" t="s">
        <v>44</v>
      </c>
      <c r="C27" s="5" t="s">
        <v>45</v>
      </c>
      <c r="D27" s="5" t="s">
        <v>76</v>
      </c>
      <c r="E27" s="5" t="s">
        <v>46</v>
      </c>
    </row>
    <row r="28" spans="1:5" ht="15" customHeight="1" x14ac:dyDescent="0.3">
      <c r="A28" s="32" t="s">
        <v>47</v>
      </c>
      <c r="B28" s="33" t="s">
        <v>48</v>
      </c>
      <c r="C28" s="16">
        <v>31838.7</v>
      </c>
      <c r="D28" s="16">
        <v>0</v>
      </c>
      <c r="E28" s="34">
        <f>C28+D28</f>
        <v>31838.7</v>
      </c>
    </row>
    <row r="29" spans="1:5" ht="15" customHeight="1" x14ac:dyDescent="0.25">
      <c r="A29" s="35" t="s">
        <v>49</v>
      </c>
      <c r="B29" s="11" t="s">
        <v>48</v>
      </c>
      <c r="C29" s="12">
        <v>294261.07</v>
      </c>
      <c r="D29" s="16">
        <v>0</v>
      </c>
      <c r="E29" s="34">
        <f t="shared" ref="E29:E44" si="1">C29+D29</f>
        <v>294261.07</v>
      </c>
    </row>
    <row r="30" spans="1:5" ht="15" customHeight="1" x14ac:dyDescent="0.25">
      <c r="A30" s="35" t="s">
        <v>50</v>
      </c>
      <c r="B30" s="11" t="s">
        <v>51</v>
      </c>
      <c r="C30" s="12">
        <v>220665.91999999998</v>
      </c>
      <c r="D30" s="16">
        <v>-20</v>
      </c>
      <c r="E30" s="34">
        <f>SUM(C30:D30)</f>
        <v>220645.91999999998</v>
      </c>
    </row>
    <row r="31" spans="1:5" ht="15" customHeight="1" x14ac:dyDescent="0.25">
      <c r="A31" s="35" t="s">
        <v>52</v>
      </c>
      <c r="B31" s="11" t="s">
        <v>48</v>
      </c>
      <c r="C31" s="12">
        <v>1035426.65</v>
      </c>
      <c r="D31" s="16">
        <v>0</v>
      </c>
      <c r="E31" s="34">
        <f t="shared" si="1"/>
        <v>1035426.65</v>
      </c>
    </row>
    <row r="32" spans="1:5" ht="15" customHeight="1" x14ac:dyDescent="0.25">
      <c r="A32" s="35" t="s">
        <v>53</v>
      </c>
      <c r="B32" s="11" t="s">
        <v>48</v>
      </c>
      <c r="C32" s="12">
        <v>856031.9800000001</v>
      </c>
      <c r="D32" s="16">
        <v>20</v>
      </c>
      <c r="E32" s="34">
        <f t="shared" si="1"/>
        <v>856051.9800000001</v>
      </c>
    </row>
    <row r="33" spans="1:7" ht="15" customHeight="1" x14ac:dyDescent="0.25">
      <c r="A33" s="35" t="s">
        <v>54</v>
      </c>
      <c r="B33" s="11" t="s">
        <v>48</v>
      </c>
      <c r="C33" s="12">
        <v>4783415.7700000005</v>
      </c>
      <c r="D33" s="16">
        <v>0</v>
      </c>
      <c r="E33" s="34">
        <f>C33+D33</f>
        <v>4783415.7700000005</v>
      </c>
    </row>
    <row r="34" spans="1:7" ht="15" customHeight="1" x14ac:dyDescent="0.25">
      <c r="A34" s="35" t="s">
        <v>55</v>
      </c>
      <c r="B34" s="11" t="s">
        <v>51</v>
      </c>
      <c r="C34" s="12">
        <v>806482.91000000015</v>
      </c>
      <c r="D34" s="16">
        <v>0</v>
      </c>
      <c r="E34" s="34">
        <f t="shared" si="1"/>
        <v>806482.91000000015</v>
      </c>
    </row>
    <row r="35" spans="1:7" ht="15" customHeight="1" x14ac:dyDescent="0.25">
      <c r="A35" s="35" t="s">
        <v>56</v>
      </c>
      <c r="B35" s="11" t="s">
        <v>48</v>
      </c>
      <c r="C35" s="12">
        <v>128938.62</v>
      </c>
      <c r="D35" s="16">
        <v>0</v>
      </c>
      <c r="E35" s="34">
        <f t="shared" si="1"/>
        <v>128938.62</v>
      </c>
    </row>
    <row r="36" spans="1:7" ht="15" customHeight="1" x14ac:dyDescent="0.25">
      <c r="A36" s="35" t="s">
        <v>57</v>
      </c>
      <c r="B36" s="11" t="s">
        <v>51</v>
      </c>
      <c r="C36" s="12">
        <v>1022875.06</v>
      </c>
      <c r="D36" s="16">
        <v>0</v>
      </c>
      <c r="E36" s="34">
        <f t="shared" si="1"/>
        <v>1022875.06</v>
      </c>
    </row>
    <row r="37" spans="1:7" ht="15" customHeight="1" x14ac:dyDescent="0.25">
      <c r="A37" s="35" t="s">
        <v>58</v>
      </c>
      <c r="B37" s="11" t="s">
        <v>59</v>
      </c>
      <c r="C37" s="12">
        <v>0</v>
      </c>
      <c r="D37" s="16">
        <v>0</v>
      </c>
      <c r="E37" s="34">
        <f t="shared" si="1"/>
        <v>0</v>
      </c>
    </row>
    <row r="38" spans="1:7" ht="15" customHeight="1" x14ac:dyDescent="0.25">
      <c r="A38" s="35" t="s">
        <v>60</v>
      </c>
      <c r="B38" s="11" t="s">
        <v>51</v>
      </c>
      <c r="C38" s="12">
        <v>1411135.3599999999</v>
      </c>
      <c r="D38" s="16">
        <v>0</v>
      </c>
      <c r="E38" s="34">
        <f t="shared" si="1"/>
        <v>1411135.3599999999</v>
      </c>
    </row>
    <row r="39" spans="1:7" ht="15" customHeight="1" x14ac:dyDescent="0.25">
      <c r="A39" s="35" t="s">
        <v>61</v>
      </c>
      <c r="B39" s="11" t="s">
        <v>51</v>
      </c>
      <c r="C39" s="12">
        <v>15500</v>
      </c>
      <c r="D39" s="16">
        <v>0</v>
      </c>
      <c r="E39" s="34">
        <f t="shared" si="1"/>
        <v>15500</v>
      </c>
    </row>
    <row r="40" spans="1:7" ht="15" customHeight="1" x14ac:dyDescent="0.25">
      <c r="A40" s="35" t="s">
        <v>62</v>
      </c>
      <c r="B40" s="11" t="s">
        <v>48</v>
      </c>
      <c r="C40" s="12">
        <v>11008.82</v>
      </c>
      <c r="D40" s="16">
        <v>0</v>
      </c>
      <c r="E40" s="34">
        <f t="shared" si="1"/>
        <v>11008.82</v>
      </c>
    </row>
    <row r="41" spans="1:7" ht="15" customHeight="1" x14ac:dyDescent="0.25">
      <c r="A41" s="35" t="s">
        <v>63</v>
      </c>
      <c r="B41" s="11" t="s">
        <v>51</v>
      </c>
      <c r="C41" s="12">
        <v>166413.18</v>
      </c>
      <c r="D41" s="16">
        <v>0</v>
      </c>
      <c r="E41" s="34">
        <f>C41+D41</f>
        <v>166413.18</v>
      </c>
    </row>
    <row r="42" spans="1:7" ht="15" customHeight="1" x14ac:dyDescent="0.25">
      <c r="A42" s="35" t="s">
        <v>64</v>
      </c>
      <c r="B42" s="11" t="s">
        <v>51</v>
      </c>
      <c r="C42" s="12">
        <v>15293.36</v>
      </c>
      <c r="D42" s="16">
        <v>0</v>
      </c>
      <c r="E42" s="34">
        <f t="shared" si="1"/>
        <v>15293.36</v>
      </c>
    </row>
    <row r="43" spans="1:7" ht="15" customHeight="1" x14ac:dyDescent="0.25">
      <c r="A43" s="35" t="s">
        <v>65</v>
      </c>
      <c r="B43" s="11" t="s">
        <v>51</v>
      </c>
      <c r="C43" s="12">
        <v>86065.55</v>
      </c>
      <c r="D43" s="16">
        <v>0</v>
      </c>
      <c r="E43" s="34">
        <f t="shared" si="1"/>
        <v>86065.55</v>
      </c>
    </row>
    <row r="44" spans="1:7" ht="15" customHeight="1" thickBot="1" x14ac:dyDescent="0.3">
      <c r="A44" s="35" t="s">
        <v>66</v>
      </c>
      <c r="B44" s="11" t="s">
        <v>51</v>
      </c>
      <c r="C44" s="12">
        <v>5314.15</v>
      </c>
      <c r="D44" s="16">
        <v>0</v>
      </c>
      <c r="E44" s="34">
        <f t="shared" si="1"/>
        <v>5314.15</v>
      </c>
    </row>
    <row r="45" spans="1:7" ht="15" customHeight="1" thickBot="1" x14ac:dyDescent="0.3">
      <c r="A45" s="36" t="s">
        <v>67</v>
      </c>
      <c r="B45" s="27"/>
      <c r="C45" s="28">
        <f>C28+C29+C31+C32+C33+C34+C35+C36+C37+C38+C39+C40+C41+C42+C43+C44+C30</f>
        <v>10890667.1</v>
      </c>
      <c r="D45" s="28">
        <f>SUM(D28:D44)</f>
        <v>0</v>
      </c>
      <c r="E45" s="29">
        <f>SUM(E28:E44)</f>
        <v>10890667.1</v>
      </c>
      <c r="G45" s="15"/>
    </row>
    <row r="46" spans="1:7" x14ac:dyDescent="0.25">
      <c r="C46" s="15"/>
      <c r="E46" s="15"/>
    </row>
    <row r="47" spans="1:7" x14ac:dyDescent="0.25">
      <c r="C47" s="15"/>
    </row>
    <row r="48" spans="1:7" x14ac:dyDescent="0.25">
      <c r="C48" s="15"/>
    </row>
  </sheetData>
  <mergeCells count="2">
    <mergeCell ref="A2:B2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91204</vt:lpstr>
      <vt:lpstr>91404</vt:lpstr>
      <vt:lpstr>Bilance P a V</vt:lpstr>
      <vt:lpstr>'91404'!Oblast_tisku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2018-10-01T07:02:58Z</cp:lastPrinted>
  <dcterms:created xsi:type="dcterms:W3CDTF">2018-06-26T08:38:49Z</dcterms:created>
  <dcterms:modified xsi:type="dcterms:W3CDTF">2018-10-10T08:16:42Z</dcterms:modified>
</cp:coreProperties>
</file>